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per\OneDrive - Beytech\Documentos\04-PBT\04-Proyectos\Azcuy\Proyecto Adm\Fase II\Reportes\"/>
    </mc:Choice>
  </mc:AlternateContent>
  <xr:revisionPtr revIDLastSave="237" documentId="8_{784F11E9-E927-4407-89EE-F85110216F4A}" xr6:coauthVersionLast="44" xr6:coauthVersionMax="44" xr10:uidLastSave="{83F8018F-F001-4A13-9DB1-1DD5CEE00AAC}"/>
  <bookViews>
    <workbookView xWindow="-98" yWindow="-98" windowWidth="20715" windowHeight="13875" xr2:uid="{F7CC0211-3955-4F07-81E1-1320F0F23569}"/>
  </bookViews>
  <sheets>
    <sheet name="Tablero" sheetId="1" r:id="rId1"/>
    <sheet name="Tablero (2)" sheetId="9" r:id="rId2"/>
    <sheet name="Informe de Ventas" sheetId="3" r:id="rId3"/>
    <sheet name="Informe de Ventas (2)" sheetId="10" r:id="rId4"/>
    <sheet name="CASHFLOW" sheetId="5" r:id="rId5"/>
    <sheet name="CASHFLOW (2)" sheetId="11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3" i="11" l="1"/>
  <c r="BY168" i="11"/>
  <c r="BY167" i="11"/>
  <c r="BX167" i="11"/>
  <c r="BX166" i="11"/>
  <c r="BY166" i="11" s="1"/>
  <c r="BW166" i="11"/>
  <c r="BX165" i="11"/>
  <c r="BY165" i="11" s="1"/>
  <c r="BV165" i="11"/>
  <c r="BW165" i="11" s="1"/>
  <c r="BX164" i="11"/>
  <c r="BY164" i="11" s="1"/>
  <c r="BW164" i="11"/>
  <c r="BU164" i="11"/>
  <c r="BV164" i="11" s="1"/>
  <c r="BR161" i="11"/>
  <c r="BS161" i="11" s="1"/>
  <c r="BT161" i="11" s="1"/>
  <c r="BU161" i="11" s="1"/>
  <c r="BV161" i="11" s="1"/>
  <c r="BW161" i="11" s="1"/>
  <c r="BX161" i="11" s="1"/>
  <c r="BY161" i="11" s="1"/>
  <c r="BP157" i="11"/>
  <c r="BQ157" i="11" s="1"/>
  <c r="BR157" i="11" s="1"/>
  <c r="BS157" i="11" s="1"/>
  <c r="BT157" i="11" s="1"/>
  <c r="BU157" i="11" s="1"/>
  <c r="BV157" i="11" s="1"/>
  <c r="BW157" i="11" s="1"/>
  <c r="BX157" i="11" s="1"/>
  <c r="BY157" i="11" s="1"/>
  <c r="BQ156" i="11"/>
  <c r="BR156" i="11" s="1"/>
  <c r="BS156" i="11" s="1"/>
  <c r="BT156" i="11" s="1"/>
  <c r="BU156" i="11" s="1"/>
  <c r="BV156" i="11" s="1"/>
  <c r="BW156" i="11" s="1"/>
  <c r="BX156" i="11" s="1"/>
  <c r="BY156" i="11" s="1"/>
  <c r="BS153" i="11"/>
  <c r="BT153" i="11" s="1"/>
  <c r="BU153" i="11" s="1"/>
  <c r="BV153" i="11" s="1"/>
  <c r="BW153" i="11" s="1"/>
  <c r="BX153" i="11" s="1"/>
  <c r="BY153" i="11" s="1"/>
  <c r="BO151" i="11"/>
  <c r="BP151" i="11" s="1"/>
  <c r="BQ151" i="11" s="1"/>
  <c r="BR151" i="11" s="1"/>
  <c r="BS151" i="11" s="1"/>
  <c r="BT151" i="11" s="1"/>
  <c r="BU151" i="11" s="1"/>
  <c r="BV151" i="11" s="1"/>
  <c r="BW151" i="11" s="1"/>
  <c r="BX151" i="11" s="1"/>
  <c r="BY151" i="11" s="1"/>
  <c r="BH150" i="11"/>
  <c r="BI150" i="11" s="1"/>
  <c r="BJ150" i="11" s="1"/>
  <c r="BK150" i="11" s="1"/>
  <c r="BL150" i="11" s="1"/>
  <c r="BM150" i="11" s="1"/>
  <c r="BN150" i="11" s="1"/>
  <c r="BO150" i="11" s="1"/>
  <c r="BP150" i="11" s="1"/>
  <c r="BQ150" i="11" s="1"/>
  <c r="BR150" i="11" s="1"/>
  <c r="BS150" i="11" s="1"/>
  <c r="BT150" i="11" s="1"/>
  <c r="BU150" i="11" s="1"/>
  <c r="BV150" i="11" s="1"/>
  <c r="BW150" i="11" s="1"/>
  <c r="BX150" i="11" s="1"/>
  <c r="BY150" i="11" s="1"/>
  <c r="BF148" i="11"/>
  <c r="BG148" i="11" s="1"/>
  <c r="BH148" i="11" s="1"/>
  <c r="BI148" i="11" s="1"/>
  <c r="BJ148" i="11" s="1"/>
  <c r="BK148" i="11" s="1"/>
  <c r="BL148" i="11" s="1"/>
  <c r="BM148" i="11" s="1"/>
  <c r="BN148" i="11" s="1"/>
  <c r="BO148" i="11" s="1"/>
  <c r="BP148" i="11" s="1"/>
  <c r="BQ148" i="11" s="1"/>
  <c r="BR148" i="11" s="1"/>
  <c r="BS148" i="11" s="1"/>
  <c r="BT148" i="11" s="1"/>
  <c r="BU148" i="11" s="1"/>
  <c r="BV148" i="11" s="1"/>
  <c r="BW148" i="11" s="1"/>
  <c r="BX148" i="11" s="1"/>
  <c r="BB145" i="11"/>
  <c r="BC145" i="11" s="1"/>
  <c r="BD145" i="11" s="1"/>
  <c r="BE145" i="11" s="1"/>
  <c r="BF145" i="11" s="1"/>
  <c r="BG145" i="11" s="1"/>
  <c r="BH145" i="11" s="1"/>
  <c r="BI145" i="11" s="1"/>
  <c r="BJ145" i="11" s="1"/>
  <c r="BK145" i="11" s="1"/>
  <c r="BL145" i="11" s="1"/>
  <c r="BM145" i="11" s="1"/>
  <c r="BN145" i="11" s="1"/>
  <c r="BO145" i="11" s="1"/>
  <c r="BP145" i="11" s="1"/>
  <c r="BQ145" i="11" s="1"/>
  <c r="BR145" i="11" s="1"/>
  <c r="BS145" i="11" s="1"/>
  <c r="BT145" i="11" s="1"/>
  <c r="BU145" i="11" s="1"/>
  <c r="BE144" i="11"/>
  <c r="BF144" i="11" s="1"/>
  <c r="BG144" i="11" s="1"/>
  <c r="BH144" i="11" s="1"/>
  <c r="BI144" i="11" s="1"/>
  <c r="BJ144" i="11" s="1"/>
  <c r="BK144" i="11" s="1"/>
  <c r="BL144" i="11" s="1"/>
  <c r="BM144" i="11" s="1"/>
  <c r="BN144" i="11" s="1"/>
  <c r="BO144" i="11" s="1"/>
  <c r="BP144" i="11" s="1"/>
  <c r="BQ144" i="11" s="1"/>
  <c r="BR144" i="11" s="1"/>
  <c r="BS144" i="11" s="1"/>
  <c r="BT144" i="11" s="1"/>
  <c r="BC144" i="11"/>
  <c r="BD144" i="11" s="1"/>
  <c r="BB144" i="11"/>
  <c r="BA144" i="11"/>
  <c r="AZ143" i="11"/>
  <c r="BA143" i="11" s="1"/>
  <c r="BB143" i="11" s="1"/>
  <c r="BC143" i="11" s="1"/>
  <c r="BD143" i="11" s="1"/>
  <c r="BE143" i="11" s="1"/>
  <c r="BF143" i="11" s="1"/>
  <c r="BG143" i="11" s="1"/>
  <c r="BH143" i="11" s="1"/>
  <c r="BI143" i="11" s="1"/>
  <c r="BJ143" i="11" s="1"/>
  <c r="BK143" i="11" s="1"/>
  <c r="BL143" i="11" s="1"/>
  <c r="BM143" i="11" s="1"/>
  <c r="BN143" i="11" s="1"/>
  <c r="BO143" i="11" s="1"/>
  <c r="BP143" i="11" s="1"/>
  <c r="BQ143" i="11" s="1"/>
  <c r="BR143" i="11" s="1"/>
  <c r="BS143" i="11" s="1"/>
  <c r="BA142" i="11"/>
  <c r="BB142" i="11" s="1"/>
  <c r="BC142" i="11" s="1"/>
  <c r="BD142" i="11" s="1"/>
  <c r="BE142" i="11" s="1"/>
  <c r="BF142" i="11" s="1"/>
  <c r="BG142" i="11" s="1"/>
  <c r="BH142" i="11" s="1"/>
  <c r="BI142" i="11" s="1"/>
  <c r="BJ142" i="11" s="1"/>
  <c r="BK142" i="11" s="1"/>
  <c r="BL142" i="11" s="1"/>
  <c r="BM142" i="11" s="1"/>
  <c r="BN142" i="11" s="1"/>
  <c r="BO142" i="11" s="1"/>
  <c r="BP142" i="11" s="1"/>
  <c r="BQ142" i="11" s="1"/>
  <c r="BR142" i="11" s="1"/>
  <c r="AZ142" i="11"/>
  <c r="AY142" i="11"/>
  <c r="BC141" i="11"/>
  <c r="BD141" i="11" s="1"/>
  <c r="BE141" i="11" s="1"/>
  <c r="BF141" i="11" s="1"/>
  <c r="BG141" i="11" s="1"/>
  <c r="BH141" i="11" s="1"/>
  <c r="BI141" i="11" s="1"/>
  <c r="BJ141" i="11" s="1"/>
  <c r="BK141" i="11" s="1"/>
  <c r="BL141" i="11" s="1"/>
  <c r="BM141" i="11" s="1"/>
  <c r="BN141" i="11" s="1"/>
  <c r="BO141" i="11" s="1"/>
  <c r="BP141" i="11" s="1"/>
  <c r="BQ141" i="11" s="1"/>
  <c r="BA141" i="11"/>
  <c r="BB141" i="11" s="1"/>
  <c r="AZ141" i="11"/>
  <c r="AX141" i="11"/>
  <c r="AY141" i="11" s="1"/>
  <c r="AX140" i="11"/>
  <c r="AY140" i="11" s="1"/>
  <c r="AZ140" i="11" s="1"/>
  <c r="BA140" i="11" s="1"/>
  <c r="BB140" i="11" s="1"/>
  <c r="BC140" i="11" s="1"/>
  <c r="BD140" i="11" s="1"/>
  <c r="BE140" i="11" s="1"/>
  <c r="BF140" i="11" s="1"/>
  <c r="BG140" i="11" s="1"/>
  <c r="BH140" i="11" s="1"/>
  <c r="BI140" i="11" s="1"/>
  <c r="BJ140" i="11" s="1"/>
  <c r="BK140" i="11" s="1"/>
  <c r="BL140" i="11" s="1"/>
  <c r="BM140" i="11" s="1"/>
  <c r="BN140" i="11" s="1"/>
  <c r="BO140" i="11" s="1"/>
  <c r="BP140" i="11" s="1"/>
  <c r="AW140" i="11"/>
  <c r="AX139" i="11"/>
  <c r="AY139" i="11" s="1"/>
  <c r="AZ139" i="11" s="1"/>
  <c r="BA139" i="11" s="1"/>
  <c r="BB139" i="11" s="1"/>
  <c r="BC139" i="11" s="1"/>
  <c r="BD139" i="11" s="1"/>
  <c r="BE139" i="11" s="1"/>
  <c r="BF139" i="11" s="1"/>
  <c r="BG139" i="11" s="1"/>
  <c r="BH139" i="11" s="1"/>
  <c r="BI139" i="11" s="1"/>
  <c r="BJ139" i="11" s="1"/>
  <c r="BK139" i="11" s="1"/>
  <c r="BL139" i="11" s="1"/>
  <c r="BM139" i="11" s="1"/>
  <c r="BN139" i="11" s="1"/>
  <c r="BO139" i="11" s="1"/>
  <c r="AV139" i="11"/>
  <c r="AW139" i="11" s="1"/>
  <c r="AW138" i="11"/>
  <c r="AX138" i="11" s="1"/>
  <c r="AY138" i="11" s="1"/>
  <c r="AZ138" i="11" s="1"/>
  <c r="BA138" i="11" s="1"/>
  <c r="BB138" i="11" s="1"/>
  <c r="BC138" i="11" s="1"/>
  <c r="BD138" i="11" s="1"/>
  <c r="BE138" i="11" s="1"/>
  <c r="BF138" i="11" s="1"/>
  <c r="BG138" i="11" s="1"/>
  <c r="BH138" i="11" s="1"/>
  <c r="BI138" i="11" s="1"/>
  <c r="BJ138" i="11" s="1"/>
  <c r="BK138" i="11" s="1"/>
  <c r="BL138" i="11" s="1"/>
  <c r="BM138" i="11" s="1"/>
  <c r="BN138" i="11" s="1"/>
  <c r="AV138" i="11"/>
  <c r="AU138" i="11"/>
  <c r="BE137" i="11"/>
  <c r="BF137" i="11" s="1"/>
  <c r="BG137" i="11" s="1"/>
  <c r="BH137" i="11" s="1"/>
  <c r="BI137" i="11" s="1"/>
  <c r="BJ137" i="11" s="1"/>
  <c r="BK137" i="11" s="1"/>
  <c r="BL137" i="11" s="1"/>
  <c r="BM137" i="11" s="1"/>
  <c r="AT137" i="11"/>
  <c r="AU137" i="11" s="1"/>
  <c r="AV137" i="11" s="1"/>
  <c r="AW137" i="11" s="1"/>
  <c r="AX137" i="11" s="1"/>
  <c r="AY137" i="11" s="1"/>
  <c r="AZ137" i="11" s="1"/>
  <c r="BA137" i="11" s="1"/>
  <c r="BB137" i="11" s="1"/>
  <c r="BC137" i="11" s="1"/>
  <c r="BD137" i="11" s="1"/>
  <c r="AZ136" i="11"/>
  <c r="BA136" i="11" s="1"/>
  <c r="BB136" i="11" s="1"/>
  <c r="BC136" i="11" s="1"/>
  <c r="BD136" i="11" s="1"/>
  <c r="BE136" i="11" s="1"/>
  <c r="BF136" i="11" s="1"/>
  <c r="BG136" i="11" s="1"/>
  <c r="BH136" i="11" s="1"/>
  <c r="BI136" i="11" s="1"/>
  <c r="BJ136" i="11" s="1"/>
  <c r="BK136" i="11" s="1"/>
  <c r="BL136" i="11" s="1"/>
  <c r="AY136" i="11"/>
  <c r="AW136" i="11"/>
  <c r="AX136" i="11" s="1"/>
  <c r="AU136" i="11"/>
  <c r="AV136" i="11" s="1"/>
  <c r="AT136" i="11"/>
  <c r="AS136" i="11"/>
  <c r="AZ135" i="11"/>
  <c r="BA135" i="11" s="1"/>
  <c r="BB135" i="11" s="1"/>
  <c r="BC135" i="11" s="1"/>
  <c r="BD135" i="11" s="1"/>
  <c r="BE135" i="11" s="1"/>
  <c r="BF135" i="11" s="1"/>
  <c r="BG135" i="11" s="1"/>
  <c r="BH135" i="11" s="1"/>
  <c r="BI135" i="11" s="1"/>
  <c r="BJ135" i="11" s="1"/>
  <c r="BK135" i="11" s="1"/>
  <c r="AR135" i="11"/>
  <c r="AS135" i="11" s="1"/>
  <c r="AT135" i="11" s="1"/>
  <c r="AU135" i="11" s="1"/>
  <c r="AV135" i="11" s="1"/>
  <c r="AW135" i="11" s="1"/>
  <c r="AX135" i="11" s="1"/>
  <c r="AY135" i="11" s="1"/>
  <c r="AZ134" i="11"/>
  <c r="BA134" i="11" s="1"/>
  <c r="BB134" i="11" s="1"/>
  <c r="BC134" i="11" s="1"/>
  <c r="BD134" i="11" s="1"/>
  <c r="BE134" i="11" s="1"/>
  <c r="BF134" i="11" s="1"/>
  <c r="BG134" i="11" s="1"/>
  <c r="BH134" i="11" s="1"/>
  <c r="BI134" i="11" s="1"/>
  <c r="BJ134" i="11" s="1"/>
  <c r="AW134" i="11"/>
  <c r="AX134" i="11" s="1"/>
  <c r="AY134" i="11" s="1"/>
  <c r="AR134" i="11"/>
  <c r="AS134" i="11" s="1"/>
  <c r="AT134" i="11" s="1"/>
  <c r="AU134" i="11" s="1"/>
  <c r="AV134" i="11" s="1"/>
  <c r="AQ134" i="11"/>
  <c r="AT133" i="11"/>
  <c r="AU133" i="11" s="1"/>
  <c r="AV133" i="11" s="1"/>
  <c r="AW133" i="11" s="1"/>
  <c r="AX133" i="11" s="1"/>
  <c r="AY133" i="11" s="1"/>
  <c r="AZ133" i="11" s="1"/>
  <c r="BA133" i="11" s="1"/>
  <c r="BB133" i="11" s="1"/>
  <c r="BC133" i="11" s="1"/>
  <c r="BD133" i="11" s="1"/>
  <c r="BE133" i="11" s="1"/>
  <c r="BF133" i="11" s="1"/>
  <c r="BG133" i="11" s="1"/>
  <c r="BH133" i="11" s="1"/>
  <c r="BI133" i="11" s="1"/>
  <c r="AP133" i="11"/>
  <c r="AQ133" i="11" s="1"/>
  <c r="AR133" i="11" s="1"/>
  <c r="AS133" i="11" s="1"/>
  <c r="AP132" i="11"/>
  <c r="AQ132" i="11" s="1"/>
  <c r="AR132" i="11" s="1"/>
  <c r="AS132" i="11" s="1"/>
  <c r="AT132" i="11" s="1"/>
  <c r="AU132" i="11" s="1"/>
  <c r="AV132" i="11" s="1"/>
  <c r="AW132" i="11" s="1"/>
  <c r="AX132" i="11" s="1"/>
  <c r="AY132" i="11" s="1"/>
  <c r="AZ132" i="11" s="1"/>
  <c r="BA132" i="11" s="1"/>
  <c r="BB132" i="11" s="1"/>
  <c r="BC132" i="11" s="1"/>
  <c r="BD132" i="11" s="1"/>
  <c r="BE132" i="11" s="1"/>
  <c r="BF132" i="11" s="1"/>
  <c r="BG132" i="11" s="1"/>
  <c r="BH132" i="11" s="1"/>
  <c r="AO132" i="11"/>
  <c r="AP131" i="11"/>
  <c r="AQ131" i="11" s="1"/>
  <c r="AR131" i="11" s="1"/>
  <c r="AS131" i="11" s="1"/>
  <c r="AT131" i="11" s="1"/>
  <c r="AU131" i="11" s="1"/>
  <c r="AV131" i="11" s="1"/>
  <c r="AW131" i="11" s="1"/>
  <c r="AX131" i="11" s="1"/>
  <c r="AY131" i="11" s="1"/>
  <c r="AZ131" i="11" s="1"/>
  <c r="BA131" i="11" s="1"/>
  <c r="BB131" i="11" s="1"/>
  <c r="BC131" i="11" s="1"/>
  <c r="BD131" i="11" s="1"/>
  <c r="BE131" i="11" s="1"/>
  <c r="BF131" i="11" s="1"/>
  <c r="BG131" i="11" s="1"/>
  <c r="AO131" i="11"/>
  <c r="AN131" i="11"/>
  <c r="AS130" i="11"/>
  <c r="AT130" i="11" s="1"/>
  <c r="AU130" i="11" s="1"/>
  <c r="AV130" i="11" s="1"/>
  <c r="AW130" i="11" s="1"/>
  <c r="AX130" i="11" s="1"/>
  <c r="AY130" i="11" s="1"/>
  <c r="AZ130" i="11" s="1"/>
  <c r="BA130" i="11" s="1"/>
  <c r="BB130" i="11" s="1"/>
  <c r="BC130" i="11" s="1"/>
  <c r="BD130" i="11" s="1"/>
  <c r="BE130" i="11" s="1"/>
  <c r="BF130" i="11" s="1"/>
  <c r="AR130" i="11"/>
  <c r="AO130" i="11"/>
  <c r="AP130" i="11" s="1"/>
  <c r="AQ130" i="11" s="1"/>
  <c r="AN130" i="11"/>
  <c r="AM130" i="11"/>
  <c r="AM129" i="11"/>
  <c r="AN129" i="11" s="1"/>
  <c r="AO129" i="11" s="1"/>
  <c r="AP129" i="11" s="1"/>
  <c r="AQ129" i="11" s="1"/>
  <c r="AR129" i="11" s="1"/>
  <c r="AS129" i="11" s="1"/>
  <c r="AT129" i="11" s="1"/>
  <c r="AU129" i="11" s="1"/>
  <c r="AV129" i="11" s="1"/>
  <c r="AW129" i="11" s="1"/>
  <c r="AX129" i="11" s="1"/>
  <c r="AY129" i="11" s="1"/>
  <c r="AZ129" i="11" s="1"/>
  <c r="BA129" i="11" s="1"/>
  <c r="BB129" i="11" s="1"/>
  <c r="BC129" i="11" s="1"/>
  <c r="BD129" i="11" s="1"/>
  <c r="BE129" i="11" s="1"/>
  <c r="AL129" i="11"/>
  <c r="AP128" i="11"/>
  <c r="AQ128" i="11" s="1"/>
  <c r="AR128" i="11" s="1"/>
  <c r="AS128" i="11" s="1"/>
  <c r="AT128" i="11" s="1"/>
  <c r="AU128" i="11" s="1"/>
  <c r="AV128" i="11" s="1"/>
  <c r="AW128" i="11" s="1"/>
  <c r="AX128" i="11" s="1"/>
  <c r="AY128" i="11" s="1"/>
  <c r="AZ128" i="11" s="1"/>
  <c r="BA128" i="11" s="1"/>
  <c r="BB128" i="11" s="1"/>
  <c r="BC128" i="11" s="1"/>
  <c r="BD128" i="11" s="1"/>
  <c r="AK128" i="11"/>
  <c r="AL128" i="11" s="1"/>
  <c r="AM128" i="11" s="1"/>
  <c r="AN128" i="11" s="1"/>
  <c r="AO128" i="11" s="1"/>
  <c r="AK127" i="11"/>
  <c r="AL127" i="11" s="1"/>
  <c r="AM127" i="11" s="1"/>
  <c r="AN127" i="11" s="1"/>
  <c r="AO127" i="11" s="1"/>
  <c r="AP127" i="11" s="1"/>
  <c r="AQ127" i="11" s="1"/>
  <c r="AR127" i="11" s="1"/>
  <c r="AS127" i="11" s="1"/>
  <c r="AT127" i="11" s="1"/>
  <c r="AU127" i="11" s="1"/>
  <c r="AV127" i="11" s="1"/>
  <c r="AW127" i="11" s="1"/>
  <c r="AX127" i="11" s="1"/>
  <c r="AY127" i="11" s="1"/>
  <c r="AZ127" i="11" s="1"/>
  <c r="BA127" i="11" s="1"/>
  <c r="BB127" i="11" s="1"/>
  <c r="BC127" i="11" s="1"/>
  <c r="AJ127" i="11"/>
  <c r="AN126" i="11"/>
  <c r="AO126" i="11" s="1"/>
  <c r="AP126" i="11" s="1"/>
  <c r="AQ126" i="11" s="1"/>
  <c r="AR126" i="11" s="1"/>
  <c r="AS126" i="11" s="1"/>
  <c r="AT126" i="11" s="1"/>
  <c r="AU126" i="11" s="1"/>
  <c r="AV126" i="11" s="1"/>
  <c r="AW126" i="11" s="1"/>
  <c r="AX126" i="11" s="1"/>
  <c r="AY126" i="11" s="1"/>
  <c r="AZ126" i="11" s="1"/>
  <c r="BA126" i="11" s="1"/>
  <c r="BB126" i="11" s="1"/>
  <c r="AK126" i="11"/>
  <c r="AL126" i="11" s="1"/>
  <c r="AM126" i="11" s="1"/>
  <c r="AI126" i="11"/>
  <c r="AJ126" i="11" s="1"/>
  <c r="AJ125" i="11"/>
  <c r="AK125" i="11" s="1"/>
  <c r="AL125" i="11" s="1"/>
  <c r="AM125" i="11" s="1"/>
  <c r="AN125" i="11" s="1"/>
  <c r="AO125" i="11" s="1"/>
  <c r="AP125" i="11" s="1"/>
  <c r="AQ125" i="11" s="1"/>
  <c r="AR125" i="11" s="1"/>
  <c r="AS125" i="11" s="1"/>
  <c r="AT125" i="11" s="1"/>
  <c r="AU125" i="11" s="1"/>
  <c r="AV125" i="11" s="1"/>
  <c r="AW125" i="11" s="1"/>
  <c r="AX125" i="11" s="1"/>
  <c r="AY125" i="11" s="1"/>
  <c r="AZ125" i="11" s="1"/>
  <c r="BA125" i="11" s="1"/>
  <c r="AI125" i="11"/>
  <c r="AH125" i="11"/>
  <c r="AK124" i="11"/>
  <c r="AL124" i="11" s="1"/>
  <c r="AM124" i="11" s="1"/>
  <c r="AN124" i="11" s="1"/>
  <c r="AO124" i="11" s="1"/>
  <c r="AP124" i="11" s="1"/>
  <c r="AQ124" i="11" s="1"/>
  <c r="AR124" i="11" s="1"/>
  <c r="AS124" i="11" s="1"/>
  <c r="AT124" i="11" s="1"/>
  <c r="AU124" i="11" s="1"/>
  <c r="AV124" i="11" s="1"/>
  <c r="AW124" i="11" s="1"/>
  <c r="AX124" i="11" s="1"/>
  <c r="AY124" i="11" s="1"/>
  <c r="AZ124" i="11" s="1"/>
  <c r="AG124" i="11"/>
  <c r="AH124" i="11" s="1"/>
  <c r="AI124" i="11" s="1"/>
  <c r="AJ124" i="11" s="1"/>
  <c r="AG123" i="11"/>
  <c r="AH123" i="11" s="1"/>
  <c r="AI123" i="11" s="1"/>
  <c r="AJ123" i="11" s="1"/>
  <c r="AK123" i="11" s="1"/>
  <c r="AL123" i="11" s="1"/>
  <c r="AM123" i="11" s="1"/>
  <c r="AN123" i="11" s="1"/>
  <c r="AO123" i="11" s="1"/>
  <c r="AP123" i="11" s="1"/>
  <c r="AQ123" i="11" s="1"/>
  <c r="AR123" i="11" s="1"/>
  <c r="AS123" i="11" s="1"/>
  <c r="AT123" i="11" s="1"/>
  <c r="AU123" i="11" s="1"/>
  <c r="AV123" i="11" s="1"/>
  <c r="AW123" i="11" s="1"/>
  <c r="AX123" i="11" s="1"/>
  <c r="AY123" i="11" s="1"/>
  <c r="AF123" i="11"/>
  <c r="AF122" i="11"/>
  <c r="AG122" i="11" s="1"/>
  <c r="AH122" i="11" s="1"/>
  <c r="AI122" i="11" s="1"/>
  <c r="AJ122" i="11" s="1"/>
  <c r="AK122" i="11" s="1"/>
  <c r="AL122" i="11" s="1"/>
  <c r="AM122" i="11" s="1"/>
  <c r="AN122" i="11" s="1"/>
  <c r="AO122" i="11" s="1"/>
  <c r="AP122" i="11" s="1"/>
  <c r="AQ122" i="11" s="1"/>
  <c r="AR122" i="11" s="1"/>
  <c r="AS122" i="11" s="1"/>
  <c r="AT122" i="11" s="1"/>
  <c r="AU122" i="11" s="1"/>
  <c r="AV122" i="11" s="1"/>
  <c r="AW122" i="11" s="1"/>
  <c r="AX122" i="11" s="1"/>
  <c r="AE122" i="11"/>
  <c r="AD121" i="11"/>
  <c r="AE121" i="11" s="1"/>
  <c r="AF121" i="11" s="1"/>
  <c r="AG121" i="11" s="1"/>
  <c r="AH121" i="11" s="1"/>
  <c r="AI121" i="11" s="1"/>
  <c r="AJ121" i="11" s="1"/>
  <c r="AK121" i="11" s="1"/>
  <c r="AL121" i="11" s="1"/>
  <c r="AM121" i="11" s="1"/>
  <c r="AN121" i="11" s="1"/>
  <c r="AO121" i="11" s="1"/>
  <c r="AP121" i="11" s="1"/>
  <c r="AQ121" i="11" s="1"/>
  <c r="AR121" i="11" s="1"/>
  <c r="AS121" i="11" s="1"/>
  <c r="AT121" i="11" s="1"/>
  <c r="AU121" i="11" s="1"/>
  <c r="AV121" i="11" s="1"/>
  <c r="AW121" i="11" s="1"/>
  <c r="AH120" i="11"/>
  <c r="AI120" i="11" s="1"/>
  <c r="AJ120" i="11" s="1"/>
  <c r="AK120" i="11" s="1"/>
  <c r="AL120" i="11" s="1"/>
  <c r="AM120" i="11" s="1"/>
  <c r="AN120" i="11" s="1"/>
  <c r="AO120" i="11" s="1"/>
  <c r="AP120" i="11" s="1"/>
  <c r="AQ120" i="11" s="1"/>
  <c r="AR120" i="11" s="1"/>
  <c r="AS120" i="11" s="1"/>
  <c r="AT120" i="11" s="1"/>
  <c r="AU120" i="11" s="1"/>
  <c r="AV120" i="11" s="1"/>
  <c r="AE120" i="11"/>
  <c r="AF120" i="11" s="1"/>
  <c r="AG120" i="11" s="1"/>
  <c r="AD120" i="11"/>
  <c r="AC120" i="11"/>
  <c r="AC119" i="11"/>
  <c r="AD119" i="11" s="1"/>
  <c r="AE119" i="11" s="1"/>
  <c r="AF119" i="11" s="1"/>
  <c r="AG119" i="11" s="1"/>
  <c r="AH119" i="11" s="1"/>
  <c r="AI119" i="11" s="1"/>
  <c r="AJ119" i="11" s="1"/>
  <c r="AK119" i="11" s="1"/>
  <c r="AL119" i="11" s="1"/>
  <c r="AM119" i="11" s="1"/>
  <c r="AN119" i="11" s="1"/>
  <c r="AO119" i="11" s="1"/>
  <c r="AP119" i="11" s="1"/>
  <c r="AQ119" i="11" s="1"/>
  <c r="AR119" i="11" s="1"/>
  <c r="AS119" i="11" s="1"/>
  <c r="AT119" i="11" s="1"/>
  <c r="AU119" i="11" s="1"/>
  <c r="AB119" i="11"/>
  <c r="AA118" i="11"/>
  <c r="AB118" i="11" s="1"/>
  <c r="AC118" i="11" s="1"/>
  <c r="AD118" i="11" s="1"/>
  <c r="AE118" i="11" s="1"/>
  <c r="AF118" i="11" s="1"/>
  <c r="AG118" i="11" s="1"/>
  <c r="AH118" i="11" s="1"/>
  <c r="AI118" i="11" s="1"/>
  <c r="AJ118" i="11" s="1"/>
  <c r="AK118" i="11" s="1"/>
  <c r="AL118" i="11" s="1"/>
  <c r="AM118" i="11" s="1"/>
  <c r="AN118" i="11" s="1"/>
  <c r="AO118" i="11" s="1"/>
  <c r="AP118" i="11" s="1"/>
  <c r="AQ118" i="11" s="1"/>
  <c r="AR118" i="11" s="1"/>
  <c r="AS118" i="11" s="1"/>
  <c r="AT118" i="11" s="1"/>
  <c r="AA117" i="11"/>
  <c r="AB117" i="11" s="1"/>
  <c r="AC117" i="11" s="1"/>
  <c r="AD117" i="11" s="1"/>
  <c r="AE117" i="11" s="1"/>
  <c r="AF117" i="11" s="1"/>
  <c r="AG117" i="11" s="1"/>
  <c r="AH117" i="11" s="1"/>
  <c r="AI117" i="11" s="1"/>
  <c r="AJ117" i="11" s="1"/>
  <c r="AK117" i="11" s="1"/>
  <c r="AL117" i="11" s="1"/>
  <c r="AM117" i="11" s="1"/>
  <c r="AN117" i="11" s="1"/>
  <c r="AO117" i="11" s="1"/>
  <c r="AP117" i="11" s="1"/>
  <c r="AQ117" i="11" s="1"/>
  <c r="AR117" i="11" s="1"/>
  <c r="AS117" i="11" s="1"/>
  <c r="Z117" i="11"/>
  <c r="Y116" i="11"/>
  <c r="Z116" i="11" s="1"/>
  <c r="AA116" i="11" s="1"/>
  <c r="AB116" i="11" s="1"/>
  <c r="AC116" i="11" s="1"/>
  <c r="AD116" i="11" s="1"/>
  <c r="AE116" i="11" s="1"/>
  <c r="AF116" i="11" s="1"/>
  <c r="AG116" i="11" s="1"/>
  <c r="AH116" i="11" s="1"/>
  <c r="AI116" i="11" s="1"/>
  <c r="AJ116" i="11" s="1"/>
  <c r="AK116" i="11" s="1"/>
  <c r="AL116" i="11" s="1"/>
  <c r="AM116" i="11" s="1"/>
  <c r="AN116" i="11" s="1"/>
  <c r="AO116" i="11" s="1"/>
  <c r="AP116" i="11" s="1"/>
  <c r="AQ116" i="11" s="1"/>
  <c r="AR116" i="11" s="1"/>
  <c r="X115" i="11"/>
  <c r="Y115" i="11" s="1"/>
  <c r="Z115" i="11" s="1"/>
  <c r="AA115" i="11" s="1"/>
  <c r="AB115" i="11" s="1"/>
  <c r="AC115" i="11" s="1"/>
  <c r="AD115" i="11" s="1"/>
  <c r="AE115" i="11" s="1"/>
  <c r="AF115" i="11" s="1"/>
  <c r="AG115" i="11" s="1"/>
  <c r="AH115" i="11" s="1"/>
  <c r="AI115" i="11" s="1"/>
  <c r="AJ115" i="11" s="1"/>
  <c r="AK115" i="11" s="1"/>
  <c r="AL115" i="11" s="1"/>
  <c r="AM115" i="11" s="1"/>
  <c r="AN115" i="11" s="1"/>
  <c r="AO115" i="11" s="1"/>
  <c r="AP115" i="11" s="1"/>
  <c r="AQ115" i="11" s="1"/>
  <c r="Y114" i="11"/>
  <c r="Z114" i="11" s="1"/>
  <c r="AA114" i="11" s="1"/>
  <c r="AB114" i="11" s="1"/>
  <c r="AC114" i="11" s="1"/>
  <c r="AD114" i="11" s="1"/>
  <c r="AE114" i="11" s="1"/>
  <c r="AF114" i="11" s="1"/>
  <c r="AG114" i="11" s="1"/>
  <c r="AH114" i="11" s="1"/>
  <c r="AI114" i="11" s="1"/>
  <c r="AJ114" i="11" s="1"/>
  <c r="AK114" i="11" s="1"/>
  <c r="AL114" i="11" s="1"/>
  <c r="AM114" i="11" s="1"/>
  <c r="AN114" i="11" s="1"/>
  <c r="AO114" i="11" s="1"/>
  <c r="AP114" i="11" s="1"/>
  <c r="X114" i="11"/>
  <c r="W114" i="11"/>
  <c r="V113" i="11"/>
  <c r="W113" i="11" s="1"/>
  <c r="X113" i="11" s="1"/>
  <c r="Y113" i="11" s="1"/>
  <c r="Z113" i="11" s="1"/>
  <c r="AA113" i="11" s="1"/>
  <c r="AB113" i="11" s="1"/>
  <c r="AC113" i="11" s="1"/>
  <c r="AD113" i="11" s="1"/>
  <c r="AE113" i="11" s="1"/>
  <c r="AF113" i="11" s="1"/>
  <c r="AG113" i="11" s="1"/>
  <c r="AH113" i="11" s="1"/>
  <c r="AI113" i="11" s="1"/>
  <c r="AJ113" i="11" s="1"/>
  <c r="AK113" i="11" s="1"/>
  <c r="AL113" i="11" s="1"/>
  <c r="AM113" i="11" s="1"/>
  <c r="AN113" i="11" s="1"/>
  <c r="AO113" i="11" s="1"/>
  <c r="V112" i="11"/>
  <c r="W112" i="11" s="1"/>
  <c r="X112" i="11" s="1"/>
  <c r="Y112" i="11" s="1"/>
  <c r="Z112" i="11" s="1"/>
  <c r="AA112" i="11" s="1"/>
  <c r="AB112" i="11" s="1"/>
  <c r="AC112" i="11" s="1"/>
  <c r="AD112" i="11" s="1"/>
  <c r="AE112" i="11" s="1"/>
  <c r="AF112" i="11" s="1"/>
  <c r="AG112" i="11" s="1"/>
  <c r="AH112" i="11" s="1"/>
  <c r="AI112" i="11" s="1"/>
  <c r="AJ112" i="11" s="1"/>
  <c r="AK112" i="11" s="1"/>
  <c r="AL112" i="11" s="1"/>
  <c r="AM112" i="11" s="1"/>
  <c r="AN112" i="11" s="1"/>
  <c r="U112" i="11"/>
  <c r="W111" i="11"/>
  <c r="X111" i="11" s="1"/>
  <c r="Y111" i="11" s="1"/>
  <c r="Z111" i="11" s="1"/>
  <c r="AA111" i="11" s="1"/>
  <c r="AB111" i="11" s="1"/>
  <c r="AC111" i="11" s="1"/>
  <c r="AD111" i="11" s="1"/>
  <c r="AE111" i="11" s="1"/>
  <c r="AF111" i="11" s="1"/>
  <c r="AG111" i="11" s="1"/>
  <c r="AH111" i="11" s="1"/>
  <c r="AI111" i="11" s="1"/>
  <c r="AJ111" i="11" s="1"/>
  <c r="AK111" i="11" s="1"/>
  <c r="AL111" i="11" s="1"/>
  <c r="AM111" i="11" s="1"/>
  <c r="U111" i="11"/>
  <c r="V111" i="11" s="1"/>
  <c r="T111" i="11"/>
  <c r="S110" i="11"/>
  <c r="T110" i="11" s="1"/>
  <c r="U110" i="11" s="1"/>
  <c r="V110" i="11" s="1"/>
  <c r="W110" i="11" s="1"/>
  <c r="X110" i="11" s="1"/>
  <c r="Y110" i="11" s="1"/>
  <c r="Z110" i="11" s="1"/>
  <c r="AA110" i="11" s="1"/>
  <c r="AB110" i="11" s="1"/>
  <c r="AC110" i="11" s="1"/>
  <c r="AD110" i="11" s="1"/>
  <c r="AE110" i="11" s="1"/>
  <c r="AF110" i="11" s="1"/>
  <c r="AG110" i="11" s="1"/>
  <c r="AH110" i="11" s="1"/>
  <c r="AI110" i="11" s="1"/>
  <c r="AJ110" i="11" s="1"/>
  <c r="AK110" i="11" s="1"/>
  <c r="AL110" i="11" s="1"/>
  <c r="S109" i="11"/>
  <c r="T109" i="11" s="1"/>
  <c r="U109" i="11" s="1"/>
  <c r="V109" i="11" s="1"/>
  <c r="W109" i="11" s="1"/>
  <c r="X109" i="11" s="1"/>
  <c r="Y109" i="11" s="1"/>
  <c r="Z109" i="11" s="1"/>
  <c r="AA109" i="11" s="1"/>
  <c r="AB109" i="11" s="1"/>
  <c r="AC109" i="11" s="1"/>
  <c r="AD109" i="11" s="1"/>
  <c r="AE109" i="11" s="1"/>
  <c r="AF109" i="11" s="1"/>
  <c r="AG109" i="11" s="1"/>
  <c r="AH109" i="11" s="1"/>
  <c r="AI109" i="11" s="1"/>
  <c r="AJ109" i="11" s="1"/>
  <c r="AK109" i="11" s="1"/>
  <c r="R109" i="11"/>
  <c r="Q108" i="11"/>
  <c r="R108" i="11" s="1"/>
  <c r="S108" i="11" s="1"/>
  <c r="T108" i="11" s="1"/>
  <c r="U108" i="11" s="1"/>
  <c r="V108" i="11" s="1"/>
  <c r="W108" i="11" s="1"/>
  <c r="X108" i="11" s="1"/>
  <c r="Y108" i="11" s="1"/>
  <c r="Z108" i="11" s="1"/>
  <c r="AA108" i="11" s="1"/>
  <c r="AB108" i="11" s="1"/>
  <c r="AC108" i="11" s="1"/>
  <c r="AD108" i="11" s="1"/>
  <c r="AE108" i="11" s="1"/>
  <c r="AF108" i="11" s="1"/>
  <c r="AG108" i="11" s="1"/>
  <c r="AH108" i="11" s="1"/>
  <c r="AI108" i="11" s="1"/>
  <c r="AJ108" i="11" s="1"/>
  <c r="P107" i="11"/>
  <c r="Q107" i="11" s="1"/>
  <c r="R107" i="11" s="1"/>
  <c r="S107" i="11" s="1"/>
  <c r="T107" i="11" s="1"/>
  <c r="U107" i="11" s="1"/>
  <c r="V107" i="11" s="1"/>
  <c r="W107" i="11" s="1"/>
  <c r="X107" i="11" s="1"/>
  <c r="Y107" i="11" s="1"/>
  <c r="Z107" i="11" s="1"/>
  <c r="AA107" i="11" s="1"/>
  <c r="AB107" i="11" s="1"/>
  <c r="AC107" i="11" s="1"/>
  <c r="AD107" i="11" s="1"/>
  <c r="AE107" i="11" s="1"/>
  <c r="AF107" i="11" s="1"/>
  <c r="AG107" i="11" s="1"/>
  <c r="AH107" i="11" s="1"/>
  <c r="AI107" i="11" s="1"/>
  <c r="Q106" i="11"/>
  <c r="R106" i="11" s="1"/>
  <c r="S106" i="11" s="1"/>
  <c r="T106" i="11" s="1"/>
  <c r="U106" i="11" s="1"/>
  <c r="V106" i="11" s="1"/>
  <c r="W106" i="11" s="1"/>
  <c r="X106" i="11" s="1"/>
  <c r="Y106" i="11" s="1"/>
  <c r="Z106" i="11" s="1"/>
  <c r="AA106" i="11" s="1"/>
  <c r="AB106" i="11" s="1"/>
  <c r="AC106" i="11" s="1"/>
  <c r="AD106" i="11" s="1"/>
  <c r="AE106" i="11" s="1"/>
  <c r="AF106" i="11" s="1"/>
  <c r="AG106" i="11" s="1"/>
  <c r="AH106" i="11" s="1"/>
  <c r="P106" i="11"/>
  <c r="O106" i="11"/>
  <c r="N105" i="11"/>
  <c r="O105" i="11" s="1"/>
  <c r="P105" i="11" s="1"/>
  <c r="Q105" i="11" s="1"/>
  <c r="R105" i="11" s="1"/>
  <c r="S105" i="11" s="1"/>
  <c r="T105" i="11" s="1"/>
  <c r="U105" i="11" s="1"/>
  <c r="V105" i="11" s="1"/>
  <c r="W105" i="11" s="1"/>
  <c r="X105" i="11" s="1"/>
  <c r="Y105" i="11" s="1"/>
  <c r="Z105" i="11" s="1"/>
  <c r="AA105" i="11" s="1"/>
  <c r="AB105" i="11" s="1"/>
  <c r="AC105" i="11" s="1"/>
  <c r="AD105" i="11" s="1"/>
  <c r="AE105" i="11" s="1"/>
  <c r="AF105" i="11" s="1"/>
  <c r="AG105" i="11" s="1"/>
  <c r="N104" i="11"/>
  <c r="O104" i="11" s="1"/>
  <c r="P104" i="11" s="1"/>
  <c r="Q104" i="11" s="1"/>
  <c r="R104" i="11" s="1"/>
  <c r="S104" i="11" s="1"/>
  <c r="T104" i="11" s="1"/>
  <c r="U104" i="11" s="1"/>
  <c r="V104" i="11" s="1"/>
  <c r="W104" i="11" s="1"/>
  <c r="X104" i="11" s="1"/>
  <c r="Y104" i="11" s="1"/>
  <c r="Z104" i="11" s="1"/>
  <c r="AA104" i="11" s="1"/>
  <c r="AB104" i="11" s="1"/>
  <c r="AC104" i="11" s="1"/>
  <c r="AD104" i="11" s="1"/>
  <c r="AE104" i="11" s="1"/>
  <c r="AF104" i="11" s="1"/>
  <c r="M104" i="11"/>
  <c r="L103" i="11"/>
  <c r="M103" i="11" s="1"/>
  <c r="N103" i="11" s="1"/>
  <c r="O103" i="11" s="1"/>
  <c r="P103" i="11" s="1"/>
  <c r="Q103" i="11" s="1"/>
  <c r="R103" i="11" s="1"/>
  <c r="S103" i="11" s="1"/>
  <c r="BY101" i="11"/>
  <c r="BX101" i="11"/>
  <c r="BW101" i="11"/>
  <c r="BV101" i="11"/>
  <c r="BU101" i="11"/>
  <c r="BT101" i="11"/>
  <c r="BP101" i="11"/>
  <c r="BN101" i="11"/>
  <c r="BM101" i="11"/>
  <c r="BL101" i="11"/>
  <c r="BH101" i="11"/>
  <c r="BF101" i="11"/>
  <c r="BE101" i="11"/>
  <c r="BD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AJ101" i="11"/>
  <c r="AI101" i="11"/>
  <c r="AH101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L173" i="11" s="1"/>
  <c r="J101" i="11"/>
  <c r="J173" i="11" s="1"/>
  <c r="BS100" i="11"/>
  <c r="BS101" i="11" s="1"/>
  <c r="BR100" i="11"/>
  <c r="BS162" i="11" s="1"/>
  <c r="BT162" i="11" s="1"/>
  <c r="BU162" i="11" s="1"/>
  <c r="BV162" i="11" s="1"/>
  <c r="BW162" i="11" s="1"/>
  <c r="BX162" i="11" s="1"/>
  <c r="BY162" i="11" s="1"/>
  <c r="BQ100" i="11"/>
  <c r="BQ101" i="11" s="1"/>
  <c r="BQ173" i="11" s="1"/>
  <c r="BP100" i="11"/>
  <c r="BQ160" i="11" s="1"/>
  <c r="BR160" i="11" s="1"/>
  <c r="BS160" i="11" s="1"/>
  <c r="BT160" i="11" s="1"/>
  <c r="BU160" i="11" s="1"/>
  <c r="BV160" i="11" s="1"/>
  <c r="BW160" i="11" s="1"/>
  <c r="BX160" i="11" s="1"/>
  <c r="BY160" i="11" s="1"/>
  <c r="BO100" i="11"/>
  <c r="BP159" i="11" s="1"/>
  <c r="BQ159" i="11" s="1"/>
  <c r="BR159" i="11" s="1"/>
  <c r="BS159" i="11" s="1"/>
  <c r="BT159" i="11" s="1"/>
  <c r="BU159" i="11" s="1"/>
  <c r="BV159" i="11" s="1"/>
  <c r="BW159" i="11" s="1"/>
  <c r="BX159" i="11" s="1"/>
  <c r="BY159" i="11" s="1"/>
  <c r="BN100" i="11"/>
  <c r="BO158" i="11" s="1"/>
  <c r="BP158" i="11" s="1"/>
  <c r="BQ158" i="11" s="1"/>
  <c r="BR158" i="11" s="1"/>
  <c r="BS158" i="11" s="1"/>
  <c r="BT158" i="11" s="1"/>
  <c r="BU158" i="11" s="1"/>
  <c r="BV158" i="11" s="1"/>
  <c r="BW158" i="11" s="1"/>
  <c r="BX158" i="11" s="1"/>
  <c r="BY158" i="11" s="1"/>
  <c r="BM100" i="11"/>
  <c r="BN157" i="11" s="1"/>
  <c r="BO157" i="11" s="1"/>
  <c r="BL100" i="11"/>
  <c r="BM156" i="11" s="1"/>
  <c r="BN156" i="11" s="1"/>
  <c r="BO156" i="11" s="1"/>
  <c r="BP156" i="11" s="1"/>
  <c r="BK100" i="11"/>
  <c r="BL155" i="11" s="1"/>
  <c r="BM155" i="11" s="1"/>
  <c r="BN155" i="11" s="1"/>
  <c r="BO155" i="11" s="1"/>
  <c r="BP155" i="11" s="1"/>
  <c r="BQ155" i="11" s="1"/>
  <c r="BR155" i="11" s="1"/>
  <c r="BS155" i="11" s="1"/>
  <c r="BT155" i="11" s="1"/>
  <c r="BU155" i="11" s="1"/>
  <c r="BV155" i="11" s="1"/>
  <c r="BW155" i="11" s="1"/>
  <c r="BX155" i="11" s="1"/>
  <c r="BY155" i="11" s="1"/>
  <c r="BJ100" i="11"/>
  <c r="BK154" i="11" s="1"/>
  <c r="BL154" i="11" s="1"/>
  <c r="BM154" i="11" s="1"/>
  <c r="BN154" i="11" s="1"/>
  <c r="BO154" i="11" s="1"/>
  <c r="BP154" i="11" s="1"/>
  <c r="BQ154" i="11" s="1"/>
  <c r="BR154" i="11" s="1"/>
  <c r="BS154" i="11" s="1"/>
  <c r="BT154" i="11" s="1"/>
  <c r="BU154" i="11" s="1"/>
  <c r="BV154" i="11" s="1"/>
  <c r="BW154" i="11" s="1"/>
  <c r="BX154" i="11" s="1"/>
  <c r="BY154" i="11" s="1"/>
  <c r="BI100" i="11"/>
  <c r="BJ153" i="11" s="1"/>
  <c r="BK153" i="11" s="1"/>
  <c r="BL153" i="11" s="1"/>
  <c r="BM153" i="11" s="1"/>
  <c r="BN153" i="11" s="1"/>
  <c r="BO153" i="11" s="1"/>
  <c r="BP153" i="11" s="1"/>
  <c r="BQ153" i="11" s="1"/>
  <c r="BR153" i="11" s="1"/>
  <c r="BH100" i="11"/>
  <c r="BI152" i="11" s="1"/>
  <c r="BJ152" i="11" s="1"/>
  <c r="BK152" i="11" s="1"/>
  <c r="BL152" i="11" s="1"/>
  <c r="BM152" i="11" s="1"/>
  <c r="BN152" i="11" s="1"/>
  <c r="BO152" i="11" s="1"/>
  <c r="BP152" i="11" s="1"/>
  <c r="BQ152" i="11" s="1"/>
  <c r="BR152" i="11" s="1"/>
  <c r="BS152" i="11" s="1"/>
  <c r="BT152" i="11" s="1"/>
  <c r="BU152" i="11" s="1"/>
  <c r="BV152" i="11" s="1"/>
  <c r="BW152" i="11" s="1"/>
  <c r="BX152" i="11" s="1"/>
  <c r="BY152" i="11" s="1"/>
  <c r="BG100" i="11"/>
  <c r="BH151" i="11" s="1"/>
  <c r="BI151" i="11" s="1"/>
  <c r="BJ151" i="11" s="1"/>
  <c r="BK151" i="11" s="1"/>
  <c r="BL151" i="11" s="1"/>
  <c r="BM151" i="11" s="1"/>
  <c r="BN151" i="11" s="1"/>
  <c r="BF100" i="11"/>
  <c r="BG150" i="11" s="1"/>
  <c r="BE100" i="11"/>
  <c r="BF149" i="11" s="1"/>
  <c r="BG149" i="11" s="1"/>
  <c r="BH149" i="11" s="1"/>
  <c r="BI149" i="11" s="1"/>
  <c r="BJ149" i="11" s="1"/>
  <c r="BK149" i="11" s="1"/>
  <c r="BL149" i="11" s="1"/>
  <c r="BM149" i="11" s="1"/>
  <c r="BN149" i="11" s="1"/>
  <c r="BO149" i="11" s="1"/>
  <c r="BP149" i="11" s="1"/>
  <c r="BQ149" i="11" s="1"/>
  <c r="BR149" i="11" s="1"/>
  <c r="BS149" i="11" s="1"/>
  <c r="BT149" i="11" s="1"/>
  <c r="BU149" i="11" s="1"/>
  <c r="BV149" i="11" s="1"/>
  <c r="BW149" i="11" s="1"/>
  <c r="BX149" i="11" s="1"/>
  <c r="BY149" i="11" s="1"/>
  <c r="BD100" i="11"/>
  <c r="BE148" i="11" s="1"/>
  <c r="BC100" i="11"/>
  <c r="BD147" i="11" s="1"/>
  <c r="BE147" i="11" s="1"/>
  <c r="BF147" i="11" s="1"/>
  <c r="BG147" i="11" s="1"/>
  <c r="BH147" i="11" s="1"/>
  <c r="BI147" i="11" s="1"/>
  <c r="BJ147" i="11" s="1"/>
  <c r="BK147" i="11" s="1"/>
  <c r="BL147" i="11" s="1"/>
  <c r="BM147" i="11" s="1"/>
  <c r="BN147" i="11" s="1"/>
  <c r="BO147" i="11" s="1"/>
  <c r="BP147" i="11" s="1"/>
  <c r="BQ147" i="11" s="1"/>
  <c r="BR147" i="11" s="1"/>
  <c r="BS147" i="11" s="1"/>
  <c r="BT147" i="11" s="1"/>
  <c r="BU147" i="11" s="1"/>
  <c r="BV147" i="11" s="1"/>
  <c r="BW147" i="11" s="1"/>
  <c r="BB100" i="11"/>
  <c r="BC146" i="11" s="1"/>
  <c r="BD146" i="11" s="1"/>
  <c r="BE146" i="11" s="1"/>
  <c r="BF146" i="11" s="1"/>
  <c r="BG146" i="11" s="1"/>
  <c r="BH146" i="11" s="1"/>
  <c r="BI146" i="11" s="1"/>
  <c r="BJ146" i="11" s="1"/>
  <c r="BK146" i="11" s="1"/>
  <c r="BL146" i="11" s="1"/>
  <c r="BM146" i="11" s="1"/>
  <c r="BN146" i="11" s="1"/>
  <c r="BO146" i="11" s="1"/>
  <c r="BP146" i="11" s="1"/>
  <c r="BQ146" i="11" s="1"/>
  <c r="BR146" i="11" s="1"/>
  <c r="BS146" i="11" s="1"/>
  <c r="BT146" i="11" s="1"/>
  <c r="BU146" i="11" s="1"/>
  <c r="BV146" i="11" s="1"/>
  <c r="J176" i="11"/>
  <c r="H88" i="11"/>
  <c r="F88" i="11"/>
  <c r="E88" i="11"/>
  <c r="D88" i="11"/>
  <c r="C88" i="11"/>
  <c r="C61" i="11"/>
  <c r="G59" i="11"/>
  <c r="G58" i="11"/>
  <c r="G57" i="11"/>
  <c r="G56" i="11"/>
  <c r="G55" i="11"/>
  <c r="G54" i="11"/>
  <c r="G53" i="11"/>
  <c r="G52" i="11"/>
  <c r="H43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L176" i="11"/>
  <c r="H35" i="11"/>
  <c r="H176" i="11" s="1"/>
  <c r="AV173" i="11" l="1"/>
  <c r="BS173" i="11"/>
  <c r="AX173" i="11"/>
  <c r="M176" i="11"/>
  <c r="N176" i="11" s="1"/>
  <c r="O176" i="11" s="1"/>
  <c r="P176" i="11" s="1"/>
  <c r="Q176" i="11" s="1"/>
  <c r="R176" i="11" s="1"/>
  <c r="S176" i="11" s="1"/>
  <c r="T176" i="11" s="1"/>
  <c r="AH173" i="11"/>
  <c r="BN173" i="11"/>
  <c r="S173" i="11"/>
  <c r="T103" i="11"/>
  <c r="U103" i="11" s="1"/>
  <c r="BA173" i="11"/>
  <c r="Q173" i="11"/>
  <c r="AG173" i="11"/>
  <c r="AO173" i="11"/>
  <c r="AW173" i="11"/>
  <c r="BE173" i="11"/>
  <c r="BM173" i="11"/>
  <c r="R173" i="11"/>
  <c r="AP173" i="11"/>
  <c r="BF173" i="11"/>
  <c r="AI173" i="11"/>
  <c r="AQ173" i="11"/>
  <c r="AY173" i="11"/>
  <c r="BG101" i="11"/>
  <c r="BG173" i="11" s="1"/>
  <c r="BO101" i="11"/>
  <c r="BO173" i="11" s="1"/>
  <c r="BW173" i="11"/>
  <c r="T173" i="11"/>
  <c r="AJ173" i="11"/>
  <c r="AR173" i="11"/>
  <c r="AZ173" i="11"/>
  <c r="BH173" i="11"/>
  <c r="BP173" i="11"/>
  <c r="BX173" i="11"/>
  <c r="BT163" i="11"/>
  <c r="BU163" i="11" s="1"/>
  <c r="BV163" i="11" s="1"/>
  <c r="BW163" i="11" s="1"/>
  <c r="BX163" i="11" s="1"/>
  <c r="BY163" i="11" s="1"/>
  <c r="H93" i="11"/>
  <c r="M173" i="11"/>
  <c r="AK173" i="11"/>
  <c r="AS173" i="11"/>
  <c r="BI101" i="11"/>
  <c r="BI173" i="11" s="1"/>
  <c r="BY173" i="11"/>
  <c r="N173" i="11"/>
  <c r="AD173" i="11"/>
  <c r="AL173" i="11"/>
  <c r="AT173" i="11"/>
  <c r="BB101" i="11"/>
  <c r="BB173" i="11" s="1"/>
  <c r="BJ101" i="11"/>
  <c r="BJ173" i="11" s="1"/>
  <c r="BR101" i="11"/>
  <c r="BR173" i="11" s="1"/>
  <c r="O173" i="11"/>
  <c r="AE173" i="11"/>
  <c r="AM173" i="11"/>
  <c r="AU173" i="11"/>
  <c r="BC101" i="11"/>
  <c r="BC173" i="11" s="1"/>
  <c r="BK101" i="11"/>
  <c r="BK173" i="11" s="1"/>
  <c r="P173" i="11"/>
  <c r="AF173" i="11"/>
  <c r="AN173" i="11"/>
  <c r="BD173" i="11"/>
  <c r="BL173" i="11"/>
  <c r="BT173" i="11"/>
  <c r="H173" i="5"/>
  <c r="BY168" i="5"/>
  <c r="BX167" i="5"/>
  <c r="BY167" i="5" s="1"/>
  <c r="BW166" i="5"/>
  <c r="BX166" i="5" s="1"/>
  <c r="BY166" i="5" s="1"/>
  <c r="BV165" i="5"/>
  <c r="BW165" i="5" s="1"/>
  <c r="BX165" i="5" s="1"/>
  <c r="BY165" i="5" s="1"/>
  <c r="BU164" i="5"/>
  <c r="BV164" i="5" s="1"/>
  <c r="BW164" i="5" s="1"/>
  <c r="BX164" i="5" s="1"/>
  <c r="BY164" i="5" s="1"/>
  <c r="BB145" i="5"/>
  <c r="BC145" i="5" s="1"/>
  <c r="BD145" i="5" s="1"/>
  <c r="BE145" i="5" s="1"/>
  <c r="BF145" i="5" s="1"/>
  <c r="BG145" i="5" s="1"/>
  <c r="BH145" i="5" s="1"/>
  <c r="BI145" i="5" s="1"/>
  <c r="BJ145" i="5" s="1"/>
  <c r="BK145" i="5" s="1"/>
  <c r="BL145" i="5" s="1"/>
  <c r="BM145" i="5" s="1"/>
  <c r="BN145" i="5" s="1"/>
  <c r="BO145" i="5" s="1"/>
  <c r="BP145" i="5" s="1"/>
  <c r="BQ145" i="5" s="1"/>
  <c r="BR145" i="5" s="1"/>
  <c r="BS145" i="5" s="1"/>
  <c r="BT145" i="5" s="1"/>
  <c r="BU145" i="5" s="1"/>
  <c r="BA144" i="5"/>
  <c r="BB144" i="5" s="1"/>
  <c r="BC144" i="5" s="1"/>
  <c r="BD144" i="5" s="1"/>
  <c r="BE144" i="5" s="1"/>
  <c r="BF144" i="5" s="1"/>
  <c r="BG144" i="5" s="1"/>
  <c r="BH144" i="5" s="1"/>
  <c r="BI144" i="5" s="1"/>
  <c r="BJ144" i="5" s="1"/>
  <c r="BK144" i="5" s="1"/>
  <c r="BL144" i="5" s="1"/>
  <c r="BM144" i="5" s="1"/>
  <c r="BN144" i="5" s="1"/>
  <c r="BO144" i="5" s="1"/>
  <c r="BP144" i="5" s="1"/>
  <c r="BQ144" i="5" s="1"/>
  <c r="BR144" i="5" s="1"/>
  <c r="BS144" i="5" s="1"/>
  <c r="BT144" i="5" s="1"/>
  <c r="AZ143" i="5"/>
  <c r="BA143" i="5" s="1"/>
  <c r="BB143" i="5" s="1"/>
  <c r="BC143" i="5" s="1"/>
  <c r="BD143" i="5" s="1"/>
  <c r="BE143" i="5" s="1"/>
  <c r="BF143" i="5" s="1"/>
  <c r="BG143" i="5" s="1"/>
  <c r="BH143" i="5" s="1"/>
  <c r="BI143" i="5" s="1"/>
  <c r="BJ143" i="5" s="1"/>
  <c r="BK143" i="5" s="1"/>
  <c r="BL143" i="5" s="1"/>
  <c r="BM143" i="5" s="1"/>
  <c r="BN143" i="5" s="1"/>
  <c r="BO143" i="5" s="1"/>
  <c r="BP143" i="5" s="1"/>
  <c r="BQ143" i="5" s="1"/>
  <c r="BR143" i="5" s="1"/>
  <c r="BS143" i="5" s="1"/>
  <c r="AY142" i="5"/>
  <c r="AZ142" i="5" s="1"/>
  <c r="BA142" i="5" s="1"/>
  <c r="BB142" i="5" s="1"/>
  <c r="BC142" i="5" s="1"/>
  <c r="BD142" i="5" s="1"/>
  <c r="BE142" i="5" s="1"/>
  <c r="BF142" i="5" s="1"/>
  <c r="BG142" i="5" s="1"/>
  <c r="BH142" i="5" s="1"/>
  <c r="BI142" i="5" s="1"/>
  <c r="BJ142" i="5" s="1"/>
  <c r="BK142" i="5" s="1"/>
  <c r="BL142" i="5" s="1"/>
  <c r="BM142" i="5" s="1"/>
  <c r="BN142" i="5" s="1"/>
  <c r="BO142" i="5" s="1"/>
  <c r="BP142" i="5" s="1"/>
  <c r="BQ142" i="5" s="1"/>
  <c r="BR142" i="5" s="1"/>
  <c r="AX141" i="5"/>
  <c r="AY141" i="5" s="1"/>
  <c r="AZ141" i="5" s="1"/>
  <c r="BA141" i="5" s="1"/>
  <c r="BB141" i="5" s="1"/>
  <c r="BC141" i="5" s="1"/>
  <c r="BD141" i="5" s="1"/>
  <c r="BE141" i="5" s="1"/>
  <c r="BF141" i="5" s="1"/>
  <c r="BG141" i="5" s="1"/>
  <c r="BH141" i="5" s="1"/>
  <c r="BI141" i="5" s="1"/>
  <c r="BJ141" i="5" s="1"/>
  <c r="BK141" i="5" s="1"/>
  <c r="BL141" i="5" s="1"/>
  <c r="BM141" i="5" s="1"/>
  <c r="BN141" i="5" s="1"/>
  <c r="BO141" i="5" s="1"/>
  <c r="BP141" i="5" s="1"/>
  <c r="BQ141" i="5" s="1"/>
  <c r="AW140" i="5"/>
  <c r="AX140" i="5" s="1"/>
  <c r="AY140" i="5" s="1"/>
  <c r="AZ140" i="5" s="1"/>
  <c r="BA140" i="5" s="1"/>
  <c r="BB140" i="5" s="1"/>
  <c r="BC140" i="5" s="1"/>
  <c r="BD140" i="5" s="1"/>
  <c r="BE140" i="5" s="1"/>
  <c r="BF140" i="5" s="1"/>
  <c r="BG140" i="5" s="1"/>
  <c r="BH140" i="5" s="1"/>
  <c r="BI140" i="5" s="1"/>
  <c r="BJ140" i="5" s="1"/>
  <c r="BK140" i="5" s="1"/>
  <c r="BL140" i="5" s="1"/>
  <c r="BM140" i="5" s="1"/>
  <c r="BN140" i="5" s="1"/>
  <c r="BO140" i="5" s="1"/>
  <c r="BP140" i="5" s="1"/>
  <c r="AV139" i="5"/>
  <c r="AW139" i="5" s="1"/>
  <c r="AX139" i="5" s="1"/>
  <c r="AY139" i="5" s="1"/>
  <c r="AZ139" i="5" s="1"/>
  <c r="BA139" i="5" s="1"/>
  <c r="BB139" i="5" s="1"/>
  <c r="BC139" i="5" s="1"/>
  <c r="BD139" i="5" s="1"/>
  <c r="BE139" i="5" s="1"/>
  <c r="BF139" i="5" s="1"/>
  <c r="BG139" i="5" s="1"/>
  <c r="BH139" i="5" s="1"/>
  <c r="BI139" i="5" s="1"/>
  <c r="BJ139" i="5" s="1"/>
  <c r="BK139" i="5" s="1"/>
  <c r="BL139" i="5" s="1"/>
  <c r="BM139" i="5" s="1"/>
  <c r="BN139" i="5" s="1"/>
  <c r="BO139" i="5" s="1"/>
  <c r="AU138" i="5"/>
  <c r="AV138" i="5" s="1"/>
  <c r="AW138" i="5" s="1"/>
  <c r="AX138" i="5" s="1"/>
  <c r="AY138" i="5" s="1"/>
  <c r="AZ138" i="5" s="1"/>
  <c r="BA138" i="5" s="1"/>
  <c r="BB138" i="5" s="1"/>
  <c r="BC138" i="5" s="1"/>
  <c r="BD138" i="5" s="1"/>
  <c r="BE138" i="5" s="1"/>
  <c r="BF138" i="5" s="1"/>
  <c r="BG138" i="5" s="1"/>
  <c r="BH138" i="5" s="1"/>
  <c r="BI138" i="5" s="1"/>
  <c r="BJ138" i="5" s="1"/>
  <c r="BK138" i="5" s="1"/>
  <c r="BL138" i="5" s="1"/>
  <c r="BM138" i="5" s="1"/>
  <c r="BN138" i="5" s="1"/>
  <c r="AT137" i="5"/>
  <c r="AU137" i="5" s="1"/>
  <c r="AV137" i="5" s="1"/>
  <c r="AW137" i="5" s="1"/>
  <c r="AX137" i="5" s="1"/>
  <c r="AY137" i="5" s="1"/>
  <c r="AZ137" i="5" s="1"/>
  <c r="BA137" i="5" s="1"/>
  <c r="BB137" i="5" s="1"/>
  <c r="BC137" i="5" s="1"/>
  <c r="BD137" i="5" s="1"/>
  <c r="BE137" i="5" s="1"/>
  <c r="BF137" i="5" s="1"/>
  <c r="BG137" i="5" s="1"/>
  <c r="BH137" i="5" s="1"/>
  <c r="BI137" i="5" s="1"/>
  <c r="BJ137" i="5" s="1"/>
  <c r="BK137" i="5" s="1"/>
  <c r="BL137" i="5" s="1"/>
  <c r="BM137" i="5" s="1"/>
  <c r="AS136" i="5"/>
  <c r="AT136" i="5" s="1"/>
  <c r="AU136" i="5" s="1"/>
  <c r="AV136" i="5" s="1"/>
  <c r="AW136" i="5" s="1"/>
  <c r="AX136" i="5" s="1"/>
  <c r="AY136" i="5" s="1"/>
  <c r="AZ136" i="5" s="1"/>
  <c r="BA136" i="5" s="1"/>
  <c r="BB136" i="5" s="1"/>
  <c r="BC136" i="5" s="1"/>
  <c r="BD136" i="5" s="1"/>
  <c r="BE136" i="5" s="1"/>
  <c r="BF136" i="5" s="1"/>
  <c r="BG136" i="5" s="1"/>
  <c r="BH136" i="5" s="1"/>
  <c r="BI136" i="5" s="1"/>
  <c r="BJ136" i="5" s="1"/>
  <c r="BK136" i="5" s="1"/>
  <c r="BL136" i="5" s="1"/>
  <c r="AR135" i="5"/>
  <c r="AS135" i="5" s="1"/>
  <c r="AT135" i="5" s="1"/>
  <c r="AU135" i="5" s="1"/>
  <c r="AV135" i="5" s="1"/>
  <c r="AW135" i="5" s="1"/>
  <c r="AX135" i="5" s="1"/>
  <c r="AY135" i="5" s="1"/>
  <c r="AZ135" i="5" s="1"/>
  <c r="BA135" i="5" s="1"/>
  <c r="BB135" i="5" s="1"/>
  <c r="BC135" i="5" s="1"/>
  <c r="BD135" i="5" s="1"/>
  <c r="BE135" i="5" s="1"/>
  <c r="BF135" i="5" s="1"/>
  <c r="BG135" i="5" s="1"/>
  <c r="BH135" i="5" s="1"/>
  <c r="BI135" i="5" s="1"/>
  <c r="BJ135" i="5" s="1"/>
  <c r="BK135" i="5" s="1"/>
  <c r="AR134" i="5"/>
  <c r="AS134" i="5" s="1"/>
  <c r="AT134" i="5" s="1"/>
  <c r="AU134" i="5" s="1"/>
  <c r="AV134" i="5" s="1"/>
  <c r="AW134" i="5" s="1"/>
  <c r="AX134" i="5" s="1"/>
  <c r="AY134" i="5" s="1"/>
  <c r="AZ134" i="5" s="1"/>
  <c r="BA134" i="5" s="1"/>
  <c r="BB134" i="5" s="1"/>
  <c r="BC134" i="5" s="1"/>
  <c r="BD134" i="5" s="1"/>
  <c r="BE134" i="5" s="1"/>
  <c r="BF134" i="5" s="1"/>
  <c r="BG134" i="5" s="1"/>
  <c r="BH134" i="5" s="1"/>
  <c r="BI134" i="5" s="1"/>
  <c r="BJ134" i="5" s="1"/>
  <c r="AQ134" i="5"/>
  <c r="AP133" i="5"/>
  <c r="AQ133" i="5" s="1"/>
  <c r="AR133" i="5" s="1"/>
  <c r="AS133" i="5" s="1"/>
  <c r="AT133" i="5" s="1"/>
  <c r="AU133" i="5" s="1"/>
  <c r="AV133" i="5" s="1"/>
  <c r="AW133" i="5" s="1"/>
  <c r="AX133" i="5" s="1"/>
  <c r="AY133" i="5" s="1"/>
  <c r="AZ133" i="5" s="1"/>
  <c r="BA133" i="5" s="1"/>
  <c r="BB133" i="5" s="1"/>
  <c r="BC133" i="5" s="1"/>
  <c r="BD133" i="5" s="1"/>
  <c r="BE133" i="5" s="1"/>
  <c r="BF133" i="5" s="1"/>
  <c r="BG133" i="5" s="1"/>
  <c r="BH133" i="5" s="1"/>
  <c r="BI133" i="5" s="1"/>
  <c r="AO132" i="5"/>
  <c r="AP132" i="5" s="1"/>
  <c r="AQ132" i="5" s="1"/>
  <c r="AR132" i="5" s="1"/>
  <c r="AS132" i="5" s="1"/>
  <c r="AT132" i="5" s="1"/>
  <c r="AU132" i="5" s="1"/>
  <c r="AV132" i="5" s="1"/>
  <c r="AW132" i="5" s="1"/>
  <c r="AX132" i="5" s="1"/>
  <c r="AY132" i="5" s="1"/>
  <c r="AZ132" i="5" s="1"/>
  <c r="BA132" i="5" s="1"/>
  <c r="BB132" i="5" s="1"/>
  <c r="BC132" i="5" s="1"/>
  <c r="BD132" i="5" s="1"/>
  <c r="BE132" i="5" s="1"/>
  <c r="BF132" i="5" s="1"/>
  <c r="BG132" i="5" s="1"/>
  <c r="BH132" i="5" s="1"/>
  <c r="AN131" i="5"/>
  <c r="AO131" i="5" s="1"/>
  <c r="AP131" i="5" s="1"/>
  <c r="AQ131" i="5" s="1"/>
  <c r="AR131" i="5" s="1"/>
  <c r="AS131" i="5" s="1"/>
  <c r="AT131" i="5" s="1"/>
  <c r="AU131" i="5" s="1"/>
  <c r="AV131" i="5" s="1"/>
  <c r="AW131" i="5" s="1"/>
  <c r="AX131" i="5" s="1"/>
  <c r="AY131" i="5" s="1"/>
  <c r="AZ131" i="5" s="1"/>
  <c r="BA131" i="5" s="1"/>
  <c r="BB131" i="5" s="1"/>
  <c r="BC131" i="5" s="1"/>
  <c r="BD131" i="5" s="1"/>
  <c r="BE131" i="5" s="1"/>
  <c r="BF131" i="5" s="1"/>
  <c r="BG131" i="5" s="1"/>
  <c r="AM130" i="5"/>
  <c r="AN130" i="5" s="1"/>
  <c r="AO130" i="5" s="1"/>
  <c r="AP130" i="5" s="1"/>
  <c r="AQ130" i="5" s="1"/>
  <c r="AR130" i="5" s="1"/>
  <c r="AS130" i="5" s="1"/>
  <c r="AT130" i="5" s="1"/>
  <c r="AU130" i="5" s="1"/>
  <c r="AV130" i="5" s="1"/>
  <c r="AW130" i="5" s="1"/>
  <c r="AX130" i="5" s="1"/>
  <c r="AY130" i="5" s="1"/>
  <c r="AZ130" i="5" s="1"/>
  <c r="BA130" i="5" s="1"/>
  <c r="BB130" i="5" s="1"/>
  <c r="BC130" i="5" s="1"/>
  <c r="BD130" i="5" s="1"/>
  <c r="BE130" i="5" s="1"/>
  <c r="BF130" i="5" s="1"/>
  <c r="AL129" i="5"/>
  <c r="AM129" i="5" s="1"/>
  <c r="AN129" i="5" s="1"/>
  <c r="AO129" i="5" s="1"/>
  <c r="AP129" i="5" s="1"/>
  <c r="AQ129" i="5" s="1"/>
  <c r="AR129" i="5" s="1"/>
  <c r="AS129" i="5" s="1"/>
  <c r="AT129" i="5" s="1"/>
  <c r="AU129" i="5" s="1"/>
  <c r="AV129" i="5" s="1"/>
  <c r="AW129" i="5" s="1"/>
  <c r="AX129" i="5" s="1"/>
  <c r="AY129" i="5" s="1"/>
  <c r="AZ129" i="5" s="1"/>
  <c r="BA129" i="5" s="1"/>
  <c r="BB129" i="5" s="1"/>
  <c r="BC129" i="5" s="1"/>
  <c r="BD129" i="5" s="1"/>
  <c r="BE129" i="5" s="1"/>
  <c r="AK128" i="5"/>
  <c r="AL128" i="5" s="1"/>
  <c r="AM128" i="5" s="1"/>
  <c r="AN128" i="5" s="1"/>
  <c r="AO128" i="5" s="1"/>
  <c r="AP128" i="5" s="1"/>
  <c r="AQ128" i="5" s="1"/>
  <c r="AR128" i="5" s="1"/>
  <c r="AS128" i="5" s="1"/>
  <c r="AT128" i="5" s="1"/>
  <c r="AU128" i="5" s="1"/>
  <c r="AV128" i="5" s="1"/>
  <c r="AW128" i="5" s="1"/>
  <c r="AX128" i="5" s="1"/>
  <c r="AY128" i="5" s="1"/>
  <c r="AZ128" i="5" s="1"/>
  <c r="BA128" i="5" s="1"/>
  <c r="BB128" i="5" s="1"/>
  <c r="BC128" i="5" s="1"/>
  <c r="BD128" i="5" s="1"/>
  <c r="AJ127" i="5"/>
  <c r="AK127" i="5" s="1"/>
  <c r="AL127" i="5" s="1"/>
  <c r="AM127" i="5" s="1"/>
  <c r="AN127" i="5" s="1"/>
  <c r="AO127" i="5" s="1"/>
  <c r="AP127" i="5" s="1"/>
  <c r="AQ127" i="5" s="1"/>
  <c r="AR127" i="5" s="1"/>
  <c r="AS127" i="5" s="1"/>
  <c r="AT127" i="5" s="1"/>
  <c r="AU127" i="5" s="1"/>
  <c r="AV127" i="5" s="1"/>
  <c r="AW127" i="5" s="1"/>
  <c r="AX127" i="5" s="1"/>
  <c r="AY127" i="5" s="1"/>
  <c r="AZ127" i="5" s="1"/>
  <c r="BA127" i="5" s="1"/>
  <c r="BB127" i="5" s="1"/>
  <c r="BC127" i="5" s="1"/>
  <c r="AI126" i="5"/>
  <c r="AJ126" i="5" s="1"/>
  <c r="AK126" i="5" s="1"/>
  <c r="AL126" i="5" s="1"/>
  <c r="AM126" i="5" s="1"/>
  <c r="AN126" i="5" s="1"/>
  <c r="AO126" i="5" s="1"/>
  <c r="AP126" i="5" s="1"/>
  <c r="AQ126" i="5" s="1"/>
  <c r="AR126" i="5" s="1"/>
  <c r="AS126" i="5" s="1"/>
  <c r="AT126" i="5" s="1"/>
  <c r="AU126" i="5" s="1"/>
  <c r="AV126" i="5" s="1"/>
  <c r="AW126" i="5" s="1"/>
  <c r="AX126" i="5" s="1"/>
  <c r="AY126" i="5" s="1"/>
  <c r="AZ126" i="5" s="1"/>
  <c r="BA126" i="5" s="1"/>
  <c r="BB126" i="5" s="1"/>
  <c r="AH125" i="5"/>
  <c r="AI125" i="5" s="1"/>
  <c r="AJ125" i="5" s="1"/>
  <c r="AK125" i="5" s="1"/>
  <c r="AL125" i="5" s="1"/>
  <c r="AM125" i="5" s="1"/>
  <c r="AN125" i="5" s="1"/>
  <c r="AO125" i="5" s="1"/>
  <c r="AP125" i="5" s="1"/>
  <c r="AQ125" i="5" s="1"/>
  <c r="AR125" i="5" s="1"/>
  <c r="AS125" i="5" s="1"/>
  <c r="AT125" i="5" s="1"/>
  <c r="AU125" i="5" s="1"/>
  <c r="AV125" i="5" s="1"/>
  <c r="AW125" i="5" s="1"/>
  <c r="AX125" i="5" s="1"/>
  <c r="AY125" i="5" s="1"/>
  <c r="AZ125" i="5" s="1"/>
  <c r="BA125" i="5" s="1"/>
  <c r="AG124" i="5"/>
  <c r="AH124" i="5" s="1"/>
  <c r="AI124" i="5" s="1"/>
  <c r="AJ124" i="5" s="1"/>
  <c r="AK124" i="5" s="1"/>
  <c r="AL124" i="5" s="1"/>
  <c r="AM124" i="5" s="1"/>
  <c r="AN124" i="5" s="1"/>
  <c r="AO124" i="5" s="1"/>
  <c r="AP124" i="5" s="1"/>
  <c r="AQ124" i="5" s="1"/>
  <c r="AR124" i="5" s="1"/>
  <c r="AS124" i="5" s="1"/>
  <c r="AT124" i="5" s="1"/>
  <c r="AU124" i="5" s="1"/>
  <c r="AV124" i="5" s="1"/>
  <c r="AW124" i="5" s="1"/>
  <c r="AX124" i="5" s="1"/>
  <c r="AY124" i="5" s="1"/>
  <c r="AZ124" i="5" s="1"/>
  <c r="AF123" i="5"/>
  <c r="AG123" i="5" s="1"/>
  <c r="AH123" i="5" s="1"/>
  <c r="AI123" i="5" s="1"/>
  <c r="AJ123" i="5" s="1"/>
  <c r="AK123" i="5" s="1"/>
  <c r="AL123" i="5" s="1"/>
  <c r="AM123" i="5" s="1"/>
  <c r="AN123" i="5" s="1"/>
  <c r="AO123" i="5" s="1"/>
  <c r="AP123" i="5" s="1"/>
  <c r="AQ123" i="5" s="1"/>
  <c r="AR123" i="5" s="1"/>
  <c r="AS123" i="5" s="1"/>
  <c r="AT123" i="5" s="1"/>
  <c r="AU123" i="5" s="1"/>
  <c r="AV123" i="5" s="1"/>
  <c r="AW123" i="5" s="1"/>
  <c r="AX123" i="5" s="1"/>
  <c r="AY123" i="5" s="1"/>
  <c r="AE122" i="5"/>
  <c r="AF122" i="5" s="1"/>
  <c r="AG122" i="5" s="1"/>
  <c r="AH122" i="5" s="1"/>
  <c r="AI122" i="5" s="1"/>
  <c r="AJ122" i="5" s="1"/>
  <c r="AK122" i="5" s="1"/>
  <c r="AL122" i="5" s="1"/>
  <c r="AM122" i="5" s="1"/>
  <c r="AN122" i="5" s="1"/>
  <c r="AO122" i="5" s="1"/>
  <c r="AP122" i="5" s="1"/>
  <c r="AQ122" i="5" s="1"/>
  <c r="AR122" i="5" s="1"/>
  <c r="AS122" i="5" s="1"/>
  <c r="AT122" i="5" s="1"/>
  <c r="AU122" i="5" s="1"/>
  <c r="AV122" i="5" s="1"/>
  <c r="AW122" i="5" s="1"/>
  <c r="AX122" i="5" s="1"/>
  <c r="AD121" i="5"/>
  <c r="AE121" i="5" s="1"/>
  <c r="AF121" i="5" s="1"/>
  <c r="AG121" i="5" s="1"/>
  <c r="AH121" i="5" s="1"/>
  <c r="AI121" i="5" s="1"/>
  <c r="AJ121" i="5" s="1"/>
  <c r="AK121" i="5" s="1"/>
  <c r="AL121" i="5" s="1"/>
  <c r="AM121" i="5" s="1"/>
  <c r="AN121" i="5" s="1"/>
  <c r="AO121" i="5" s="1"/>
  <c r="AP121" i="5" s="1"/>
  <c r="AQ121" i="5" s="1"/>
  <c r="AR121" i="5" s="1"/>
  <c r="AS121" i="5" s="1"/>
  <c r="AT121" i="5" s="1"/>
  <c r="AU121" i="5" s="1"/>
  <c r="AV121" i="5" s="1"/>
  <c r="AW121" i="5" s="1"/>
  <c r="AC120" i="5"/>
  <c r="AD120" i="5" s="1"/>
  <c r="AE120" i="5" s="1"/>
  <c r="AF120" i="5" s="1"/>
  <c r="AG120" i="5" s="1"/>
  <c r="AH120" i="5" s="1"/>
  <c r="AI120" i="5" s="1"/>
  <c r="AJ120" i="5" s="1"/>
  <c r="AK120" i="5" s="1"/>
  <c r="AL120" i="5" s="1"/>
  <c r="AM120" i="5" s="1"/>
  <c r="AN120" i="5" s="1"/>
  <c r="AO120" i="5" s="1"/>
  <c r="AP120" i="5" s="1"/>
  <c r="AQ120" i="5" s="1"/>
  <c r="AR120" i="5" s="1"/>
  <c r="AS120" i="5" s="1"/>
  <c r="AT120" i="5" s="1"/>
  <c r="AU120" i="5" s="1"/>
  <c r="AV120" i="5" s="1"/>
  <c r="AB119" i="5"/>
  <c r="AC119" i="5" s="1"/>
  <c r="AD119" i="5" s="1"/>
  <c r="AE119" i="5" s="1"/>
  <c r="AF119" i="5" s="1"/>
  <c r="AG119" i="5" s="1"/>
  <c r="AH119" i="5" s="1"/>
  <c r="AI119" i="5" s="1"/>
  <c r="AJ119" i="5" s="1"/>
  <c r="AK119" i="5" s="1"/>
  <c r="AL119" i="5" s="1"/>
  <c r="AM119" i="5" s="1"/>
  <c r="AN119" i="5" s="1"/>
  <c r="AO119" i="5" s="1"/>
  <c r="AP119" i="5" s="1"/>
  <c r="AQ119" i="5" s="1"/>
  <c r="AR119" i="5" s="1"/>
  <c r="AS119" i="5" s="1"/>
  <c r="AT119" i="5" s="1"/>
  <c r="AU119" i="5" s="1"/>
  <c r="AA118" i="5"/>
  <c r="AB118" i="5" s="1"/>
  <c r="AC118" i="5" s="1"/>
  <c r="AD118" i="5" s="1"/>
  <c r="AE118" i="5" s="1"/>
  <c r="AF118" i="5" s="1"/>
  <c r="AG118" i="5" s="1"/>
  <c r="AH118" i="5" s="1"/>
  <c r="AI118" i="5" s="1"/>
  <c r="AJ118" i="5" s="1"/>
  <c r="AK118" i="5" s="1"/>
  <c r="AL118" i="5" s="1"/>
  <c r="AM118" i="5" s="1"/>
  <c r="AN118" i="5" s="1"/>
  <c r="AO118" i="5" s="1"/>
  <c r="AP118" i="5" s="1"/>
  <c r="AQ118" i="5" s="1"/>
  <c r="AR118" i="5" s="1"/>
  <c r="AS118" i="5" s="1"/>
  <c r="AT118" i="5" s="1"/>
  <c r="Z117" i="5"/>
  <c r="AA117" i="5" s="1"/>
  <c r="AB117" i="5" s="1"/>
  <c r="AC117" i="5" s="1"/>
  <c r="AD117" i="5" s="1"/>
  <c r="AE117" i="5" s="1"/>
  <c r="AF117" i="5" s="1"/>
  <c r="AG117" i="5" s="1"/>
  <c r="AH117" i="5" s="1"/>
  <c r="AI117" i="5" s="1"/>
  <c r="AJ117" i="5" s="1"/>
  <c r="AK117" i="5" s="1"/>
  <c r="AL117" i="5" s="1"/>
  <c r="AM117" i="5" s="1"/>
  <c r="AN117" i="5" s="1"/>
  <c r="AO117" i="5" s="1"/>
  <c r="AP117" i="5" s="1"/>
  <c r="AQ117" i="5" s="1"/>
  <c r="AR117" i="5" s="1"/>
  <c r="AS117" i="5" s="1"/>
  <c r="Y116" i="5"/>
  <c r="Z116" i="5" s="1"/>
  <c r="AA116" i="5" s="1"/>
  <c r="AB116" i="5" s="1"/>
  <c r="AC116" i="5" s="1"/>
  <c r="AD116" i="5" s="1"/>
  <c r="AE116" i="5" s="1"/>
  <c r="AF116" i="5" s="1"/>
  <c r="AG116" i="5" s="1"/>
  <c r="AH116" i="5" s="1"/>
  <c r="AI116" i="5" s="1"/>
  <c r="AJ116" i="5" s="1"/>
  <c r="AK116" i="5" s="1"/>
  <c r="AL116" i="5" s="1"/>
  <c r="AM116" i="5" s="1"/>
  <c r="AN116" i="5" s="1"/>
  <c r="AO116" i="5" s="1"/>
  <c r="AP116" i="5" s="1"/>
  <c r="AQ116" i="5" s="1"/>
  <c r="AR116" i="5" s="1"/>
  <c r="X115" i="5"/>
  <c r="Y115" i="5" s="1"/>
  <c r="Z115" i="5" s="1"/>
  <c r="AA115" i="5" s="1"/>
  <c r="AB115" i="5" s="1"/>
  <c r="AC115" i="5" s="1"/>
  <c r="AD115" i="5" s="1"/>
  <c r="AE115" i="5" s="1"/>
  <c r="AF115" i="5" s="1"/>
  <c r="AG115" i="5" s="1"/>
  <c r="AH115" i="5" s="1"/>
  <c r="AI115" i="5" s="1"/>
  <c r="AJ115" i="5" s="1"/>
  <c r="AK115" i="5" s="1"/>
  <c r="AL115" i="5" s="1"/>
  <c r="AM115" i="5" s="1"/>
  <c r="AN115" i="5" s="1"/>
  <c r="AO115" i="5" s="1"/>
  <c r="AP115" i="5" s="1"/>
  <c r="AQ115" i="5" s="1"/>
  <c r="W114" i="5"/>
  <c r="X114" i="5" s="1"/>
  <c r="Y114" i="5" s="1"/>
  <c r="Z114" i="5" s="1"/>
  <c r="AA114" i="5" s="1"/>
  <c r="AB114" i="5" s="1"/>
  <c r="AC114" i="5" s="1"/>
  <c r="AD114" i="5" s="1"/>
  <c r="AE114" i="5" s="1"/>
  <c r="AF114" i="5" s="1"/>
  <c r="AG114" i="5" s="1"/>
  <c r="AH114" i="5" s="1"/>
  <c r="AI114" i="5" s="1"/>
  <c r="AJ114" i="5" s="1"/>
  <c r="AK114" i="5" s="1"/>
  <c r="AL114" i="5" s="1"/>
  <c r="AM114" i="5" s="1"/>
  <c r="AN114" i="5" s="1"/>
  <c r="AO114" i="5" s="1"/>
  <c r="AP114" i="5" s="1"/>
  <c r="V113" i="5"/>
  <c r="W113" i="5" s="1"/>
  <c r="X113" i="5" s="1"/>
  <c r="Y113" i="5" s="1"/>
  <c r="Z113" i="5" s="1"/>
  <c r="AA113" i="5" s="1"/>
  <c r="AB113" i="5" s="1"/>
  <c r="AC113" i="5" s="1"/>
  <c r="AD113" i="5" s="1"/>
  <c r="AE113" i="5" s="1"/>
  <c r="AF113" i="5" s="1"/>
  <c r="AG113" i="5" s="1"/>
  <c r="AH113" i="5" s="1"/>
  <c r="AI113" i="5" s="1"/>
  <c r="AJ113" i="5" s="1"/>
  <c r="AK113" i="5" s="1"/>
  <c r="AL113" i="5" s="1"/>
  <c r="AM113" i="5" s="1"/>
  <c r="AN113" i="5" s="1"/>
  <c r="AO113" i="5" s="1"/>
  <c r="U112" i="5"/>
  <c r="V112" i="5" s="1"/>
  <c r="W112" i="5" s="1"/>
  <c r="X112" i="5" s="1"/>
  <c r="Y112" i="5" s="1"/>
  <c r="Z112" i="5" s="1"/>
  <c r="AA112" i="5" s="1"/>
  <c r="AB112" i="5" s="1"/>
  <c r="AC112" i="5" s="1"/>
  <c r="AD112" i="5" s="1"/>
  <c r="AE112" i="5" s="1"/>
  <c r="AF112" i="5" s="1"/>
  <c r="AG112" i="5" s="1"/>
  <c r="AH112" i="5" s="1"/>
  <c r="AI112" i="5" s="1"/>
  <c r="AJ112" i="5" s="1"/>
  <c r="AK112" i="5" s="1"/>
  <c r="AL112" i="5" s="1"/>
  <c r="AM112" i="5" s="1"/>
  <c r="AN112" i="5" s="1"/>
  <c r="T111" i="5"/>
  <c r="U111" i="5" s="1"/>
  <c r="V111" i="5" s="1"/>
  <c r="W111" i="5" s="1"/>
  <c r="X111" i="5" s="1"/>
  <c r="Y111" i="5" s="1"/>
  <c r="Z111" i="5" s="1"/>
  <c r="AA111" i="5" s="1"/>
  <c r="AB111" i="5" s="1"/>
  <c r="AC111" i="5" s="1"/>
  <c r="AD111" i="5" s="1"/>
  <c r="AE111" i="5" s="1"/>
  <c r="AF111" i="5" s="1"/>
  <c r="AG111" i="5" s="1"/>
  <c r="AH111" i="5" s="1"/>
  <c r="AI111" i="5" s="1"/>
  <c r="AJ111" i="5" s="1"/>
  <c r="AK111" i="5" s="1"/>
  <c r="AL111" i="5" s="1"/>
  <c r="AM111" i="5" s="1"/>
  <c r="S110" i="5"/>
  <c r="T110" i="5" s="1"/>
  <c r="U110" i="5" s="1"/>
  <c r="V110" i="5" s="1"/>
  <c r="W110" i="5" s="1"/>
  <c r="X110" i="5" s="1"/>
  <c r="Y110" i="5" s="1"/>
  <c r="Z110" i="5" s="1"/>
  <c r="AA110" i="5" s="1"/>
  <c r="AB110" i="5" s="1"/>
  <c r="AC110" i="5" s="1"/>
  <c r="AD110" i="5" s="1"/>
  <c r="AE110" i="5" s="1"/>
  <c r="AF110" i="5" s="1"/>
  <c r="AG110" i="5" s="1"/>
  <c r="AH110" i="5" s="1"/>
  <c r="AI110" i="5" s="1"/>
  <c r="AJ110" i="5" s="1"/>
  <c r="AK110" i="5" s="1"/>
  <c r="AL110" i="5" s="1"/>
  <c r="R109" i="5"/>
  <c r="S109" i="5" s="1"/>
  <c r="T109" i="5" s="1"/>
  <c r="U109" i="5" s="1"/>
  <c r="V109" i="5" s="1"/>
  <c r="W109" i="5" s="1"/>
  <c r="X109" i="5" s="1"/>
  <c r="Y109" i="5" s="1"/>
  <c r="Z109" i="5" s="1"/>
  <c r="AA109" i="5" s="1"/>
  <c r="AB109" i="5" s="1"/>
  <c r="AC109" i="5" s="1"/>
  <c r="AD109" i="5" s="1"/>
  <c r="AE109" i="5" s="1"/>
  <c r="AF109" i="5" s="1"/>
  <c r="AG109" i="5" s="1"/>
  <c r="AH109" i="5" s="1"/>
  <c r="AI109" i="5" s="1"/>
  <c r="AJ109" i="5" s="1"/>
  <c r="AK109" i="5" s="1"/>
  <c r="Q108" i="5"/>
  <c r="R108" i="5" s="1"/>
  <c r="S108" i="5" s="1"/>
  <c r="T108" i="5" s="1"/>
  <c r="U108" i="5" s="1"/>
  <c r="V108" i="5" s="1"/>
  <c r="W108" i="5" s="1"/>
  <c r="X108" i="5" s="1"/>
  <c r="Y108" i="5" s="1"/>
  <c r="Z108" i="5" s="1"/>
  <c r="AA108" i="5" s="1"/>
  <c r="AB108" i="5" s="1"/>
  <c r="AC108" i="5" s="1"/>
  <c r="AD108" i="5" s="1"/>
  <c r="AE108" i="5" s="1"/>
  <c r="AF108" i="5" s="1"/>
  <c r="AG108" i="5" s="1"/>
  <c r="AH108" i="5" s="1"/>
  <c r="AI108" i="5" s="1"/>
  <c r="AJ108" i="5" s="1"/>
  <c r="P107" i="5"/>
  <c r="Q107" i="5" s="1"/>
  <c r="R107" i="5" s="1"/>
  <c r="S107" i="5" s="1"/>
  <c r="T107" i="5" s="1"/>
  <c r="U107" i="5" s="1"/>
  <c r="V107" i="5" s="1"/>
  <c r="W107" i="5" s="1"/>
  <c r="X107" i="5" s="1"/>
  <c r="Y107" i="5" s="1"/>
  <c r="Z107" i="5" s="1"/>
  <c r="AA107" i="5" s="1"/>
  <c r="AB107" i="5" s="1"/>
  <c r="AC107" i="5" s="1"/>
  <c r="AD107" i="5" s="1"/>
  <c r="AE107" i="5" s="1"/>
  <c r="AF107" i="5" s="1"/>
  <c r="AG107" i="5" s="1"/>
  <c r="AH107" i="5" s="1"/>
  <c r="AI107" i="5" s="1"/>
  <c r="O106" i="5"/>
  <c r="P106" i="5" s="1"/>
  <c r="Q106" i="5" s="1"/>
  <c r="R106" i="5" s="1"/>
  <c r="S106" i="5" s="1"/>
  <c r="T106" i="5" s="1"/>
  <c r="U106" i="5" s="1"/>
  <c r="V106" i="5" s="1"/>
  <c r="W106" i="5" s="1"/>
  <c r="X106" i="5" s="1"/>
  <c r="Y106" i="5" s="1"/>
  <c r="Z106" i="5" s="1"/>
  <c r="AA106" i="5" s="1"/>
  <c r="AB106" i="5" s="1"/>
  <c r="AC106" i="5" s="1"/>
  <c r="AD106" i="5" s="1"/>
  <c r="AE106" i="5" s="1"/>
  <c r="AF106" i="5" s="1"/>
  <c r="AG106" i="5" s="1"/>
  <c r="AH106" i="5" s="1"/>
  <c r="N105" i="5"/>
  <c r="O105" i="5" s="1"/>
  <c r="P105" i="5" s="1"/>
  <c r="Q105" i="5" s="1"/>
  <c r="R105" i="5" s="1"/>
  <c r="S105" i="5" s="1"/>
  <c r="T105" i="5" s="1"/>
  <c r="U105" i="5" s="1"/>
  <c r="V105" i="5" s="1"/>
  <c r="W105" i="5" s="1"/>
  <c r="X105" i="5" s="1"/>
  <c r="Y105" i="5" s="1"/>
  <c r="Z105" i="5" s="1"/>
  <c r="AA105" i="5" s="1"/>
  <c r="AB105" i="5" s="1"/>
  <c r="AC105" i="5" s="1"/>
  <c r="AD105" i="5" s="1"/>
  <c r="AE105" i="5" s="1"/>
  <c r="AF105" i="5" s="1"/>
  <c r="AG105" i="5" s="1"/>
  <c r="M104" i="5"/>
  <c r="N104" i="5" s="1"/>
  <c r="O104" i="5" s="1"/>
  <c r="P104" i="5" s="1"/>
  <c r="Q104" i="5" s="1"/>
  <c r="R104" i="5" s="1"/>
  <c r="S104" i="5" s="1"/>
  <c r="T104" i="5" s="1"/>
  <c r="U104" i="5" s="1"/>
  <c r="V104" i="5" s="1"/>
  <c r="W104" i="5" s="1"/>
  <c r="X104" i="5" s="1"/>
  <c r="Y104" i="5" s="1"/>
  <c r="Z104" i="5" s="1"/>
  <c r="AA104" i="5" s="1"/>
  <c r="AB104" i="5" s="1"/>
  <c r="AC104" i="5" s="1"/>
  <c r="AD104" i="5" s="1"/>
  <c r="AE104" i="5" s="1"/>
  <c r="AF104" i="5" s="1"/>
  <c r="L103" i="5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Z103" i="5" s="1"/>
  <c r="AA103" i="5" s="1"/>
  <c r="AB103" i="5" s="1"/>
  <c r="AC103" i="5" s="1"/>
  <c r="BY101" i="5"/>
  <c r="BX101" i="5"/>
  <c r="BW101" i="5"/>
  <c r="BV101" i="5"/>
  <c r="BU101" i="5"/>
  <c r="BT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J101" i="5"/>
  <c r="J173" i="5" s="1"/>
  <c r="BS100" i="5"/>
  <c r="BT163" i="5" s="1"/>
  <c r="BU163" i="5" s="1"/>
  <c r="BV163" i="5" s="1"/>
  <c r="BW163" i="5" s="1"/>
  <c r="BX163" i="5" s="1"/>
  <c r="BY163" i="5" s="1"/>
  <c r="BR100" i="5"/>
  <c r="BQ100" i="5"/>
  <c r="BR161" i="5" s="1"/>
  <c r="BS161" i="5" s="1"/>
  <c r="BT161" i="5" s="1"/>
  <c r="BU161" i="5" s="1"/>
  <c r="BV161" i="5" s="1"/>
  <c r="BW161" i="5" s="1"/>
  <c r="BX161" i="5" s="1"/>
  <c r="BY161" i="5" s="1"/>
  <c r="BP100" i="5"/>
  <c r="BQ160" i="5" s="1"/>
  <c r="BR160" i="5" s="1"/>
  <c r="BS160" i="5" s="1"/>
  <c r="BT160" i="5" s="1"/>
  <c r="BU160" i="5" s="1"/>
  <c r="BV160" i="5" s="1"/>
  <c r="BW160" i="5" s="1"/>
  <c r="BX160" i="5" s="1"/>
  <c r="BY160" i="5" s="1"/>
  <c r="BO100" i="5"/>
  <c r="BP159" i="5" s="1"/>
  <c r="BQ159" i="5" s="1"/>
  <c r="BR159" i="5" s="1"/>
  <c r="BS159" i="5" s="1"/>
  <c r="BT159" i="5" s="1"/>
  <c r="BU159" i="5" s="1"/>
  <c r="BV159" i="5" s="1"/>
  <c r="BW159" i="5" s="1"/>
  <c r="BX159" i="5" s="1"/>
  <c r="BY159" i="5" s="1"/>
  <c r="BN100" i="5"/>
  <c r="BM100" i="5"/>
  <c r="BN157" i="5" s="1"/>
  <c r="BO157" i="5" s="1"/>
  <c r="BP157" i="5" s="1"/>
  <c r="BQ157" i="5" s="1"/>
  <c r="BR157" i="5" s="1"/>
  <c r="BS157" i="5" s="1"/>
  <c r="BT157" i="5" s="1"/>
  <c r="BU157" i="5" s="1"/>
  <c r="BV157" i="5" s="1"/>
  <c r="BW157" i="5" s="1"/>
  <c r="BX157" i="5" s="1"/>
  <c r="BY157" i="5" s="1"/>
  <c r="BL100" i="5"/>
  <c r="BM156" i="5" s="1"/>
  <c r="BN156" i="5" s="1"/>
  <c r="BO156" i="5" s="1"/>
  <c r="BP156" i="5" s="1"/>
  <c r="BQ156" i="5" s="1"/>
  <c r="BR156" i="5" s="1"/>
  <c r="BS156" i="5" s="1"/>
  <c r="BT156" i="5" s="1"/>
  <c r="BU156" i="5" s="1"/>
  <c r="BV156" i="5" s="1"/>
  <c r="BW156" i="5" s="1"/>
  <c r="BX156" i="5" s="1"/>
  <c r="BY156" i="5" s="1"/>
  <c r="BK100" i="5"/>
  <c r="BL155" i="5" s="1"/>
  <c r="BM155" i="5" s="1"/>
  <c r="BN155" i="5" s="1"/>
  <c r="BO155" i="5" s="1"/>
  <c r="BP155" i="5" s="1"/>
  <c r="BQ155" i="5" s="1"/>
  <c r="BR155" i="5" s="1"/>
  <c r="BS155" i="5" s="1"/>
  <c r="BT155" i="5" s="1"/>
  <c r="BU155" i="5" s="1"/>
  <c r="BV155" i="5" s="1"/>
  <c r="BW155" i="5" s="1"/>
  <c r="BX155" i="5" s="1"/>
  <c r="BY155" i="5" s="1"/>
  <c r="BJ100" i="5"/>
  <c r="BI100" i="5"/>
  <c r="BJ153" i="5" s="1"/>
  <c r="BK153" i="5" s="1"/>
  <c r="BL153" i="5" s="1"/>
  <c r="BM153" i="5" s="1"/>
  <c r="BN153" i="5" s="1"/>
  <c r="BO153" i="5" s="1"/>
  <c r="BP153" i="5" s="1"/>
  <c r="BQ153" i="5" s="1"/>
  <c r="BR153" i="5" s="1"/>
  <c r="BS153" i="5" s="1"/>
  <c r="BT153" i="5" s="1"/>
  <c r="BU153" i="5" s="1"/>
  <c r="BV153" i="5" s="1"/>
  <c r="BW153" i="5" s="1"/>
  <c r="BX153" i="5" s="1"/>
  <c r="BY153" i="5" s="1"/>
  <c r="BH100" i="5"/>
  <c r="BI152" i="5" s="1"/>
  <c r="BJ152" i="5" s="1"/>
  <c r="BK152" i="5" s="1"/>
  <c r="BL152" i="5" s="1"/>
  <c r="BM152" i="5" s="1"/>
  <c r="BN152" i="5" s="1"/>
  <c r="BO152" i="5" s="1"/>
  <c r="BP152" i="5" s="1"/>
  <c r="BQ152" i="5" s="1"/>
  <c r="BR152" i="5" s="1"/>
  <c r="BS152" i="5" s="1"/>
  <c r="BT152" i="5" s="1"/>
  <c r="BU152" i="5" s="1"/>
  <c r="BV152" i="5" s="1"/>
  <c r="BW152" i="5" s="1"/>
  <c r="BX152" i="5" s="1"/>
  <c r="BY152" i="5" s="1"/>
  <c r="BG100" i="5"/>
  <c r="BH151" i="5" s="1"/>
  <c r="BI151" i="5" s="1"/>
  <c r="BJ151" i="5" s="1"/>
  <c r="BK151" i="5" s="1"/>
  <c r="BL151" i="5" s="1"/>
  <c r="BM151" i="5" s="1"/>
  <c r="BN151" i="5" s="1"/>
  <c r="BO151" i="5" s="1"/>
  <c r="BP151" i="5" s="1"/>
  <c r="BQ151" i="5" s="1"/>
  <c r="BR151" i="5" s="1"/>
  <c r="BS151" i="5" s="1"/>
  <c r="BT151" i="5" s="1"/>
  <c r="BU151" i="5" s="1"/>
  <c r="BV151" i="5" s="1"/>
  <c r="BW151" i="5" s="1"/>
  <c r="BX151" i="5" s="1"/>
  <c r="BY151" i="5" s="1"/>
  <c r="BF100" i="5"/>
  <c r="BE100" i="5"/>
  <c r="BF149" i="5" s="1"/>
  <c r="BG149" i="5" s="1"/>
  <c r="BH149" i="5" s="1"/>
  <c r="BI149" i="5" s="1"/>
  <c r="BJ149" i="5" s="1"/>
  <c r="BK149" i="5" s="1"/>
  <c r="BL149" i="5" s="1"/>
  <c r="BM149" i="5" s="1"/>
  <c r="BN149" i="5" s="1"/>
  <c r="BO149" i="5" s="1"/>
  <c r="BP149" i="5" s="1"/>
  <c r="BQ149" i="5" s="1"/>
  <c r="BR149" i="5" s="1"/>
  <c r="BS149" i="5" s="1"/>
  <c r="BT149" i="5" s="1"/>
  <c r="BU149" i="5" s="1"/>
  <c r="BV149" i="5" s="1"/>
  <c r="BW149" i="5" s="1"/>
  <c r="BX149" i="5" s="1"/>
  <c r="BY149" i="5" s="1"/>
  <c r="BD100" i="5"/>
  <c r="BE148" i="5" s="1"/>
  <c r="BF148" i="5" s="1"/>
  <c r="BG148" i="5" s="1"/>
  <c r="BH148" i="5" s="1"/>
  <c r="BI148" i="5" s="1"/>
  <c r="BJ148" i="5" s="1"/>
  <c r="BK148" i="5" s="1"/>
  <c r="BL148" i="5" s="1"/>
  <c r="BM148" i="5" s="1"/>
  <c r="BN148" i="5" s="1"/>
  <c r="BO148" i="5" s="1"/>
  <c r="BP148" i="5" s="1"/>
  <c r="BQ148" i="5" s="1"/>
  <c r="BR148" i="5" s="1"/>
  <c r="BS148" i="5" s="1"/>
  <c r="BT148" i="5" s="1"/>
  <c r="BU148" i="5" s="1"/>
  <c r="BV148" i="5" s="1"/>
  <c r="BW148" i="5" s="1"/>
  <c r="BX148" i="5" s="1"/>
  <c r="BC100" i="5"/>
  <c r="BD147" i="5" s="1"/>
  <c r="BE147" i="5" s="1"/>
  <c r="BF147" i="5" s="1"/>
  <c r="BG147" i="5" s="1"/>
  <c r="BH147" i="5" s="1"/>
  <c r="BI147" i="5" s="1"/>
  <c r="BJ147" i="5" s="1"/>
  <c r="BK147" i="5" s="1"/>
  <c r="BL147" i="5" s="1"/>
  <c r="BM147" i="5" s="1"/>
  <c r="BN147" i="5" s="1"/>
  <c r="BO147" i="5" s="1"/>
  <c r="BP147" i="5" s="1"/>
  <c r="BQ147" i="5" s="1"/>
  <c r="BR147" i="5" s="1"/>
  <c r="BS147" i="5" s="1"/>
  <c r="BT147" i="5" s="1"/>
  <c r="BU147" i="5" s="1"/>
  <c r="BV147" i="5" s="1"/>
  <c r="BW147" i="5" s="1"/>
  <c r="BB100" i="5"/>
  <c r="BY88" i="5"/>
  <c r="BX88" i="5"/>
  <c r="BW88" i="5"/>
  <c r="BV88" i="5"/>
  <c r="BU88" i="5"/>
  <c r="BT88" i="5"/>
  <c r="BS88" i="5"/>
  <c r="BR88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J88" i="5"/>
  <c r="F88" i="5"/>
  <c r="E88" i="5"/>
  <c r="D88" i="5"/>
  <c r="C61" i="5"/>
  <c r="C88" i="5" s="1"/>
  <c r="G59" i="5"/>
  <c r="G58" i="5"/>
  <c r="G57" i="5"/>
  <c r="G56" i="5"/>
  <c r="G55" i="5"/>
  <c r="G54" i="5"/>
  <c r="G53" i="5"/>
  <c r="G52" i="5"/>
  <c r="H43" i="5"/>
  <c r="H88" i="5" s="1"/>
  <c r="BY35" i="5"/>
  <c r="BX35" i="5"/>
  <c r="BW35" i="5"/>
  <c r="BV35" i="5"/>
  <c r="BU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L35" i="5"/>
  <c r="J35" i="5"/>
  <c r="H35" i="5"/>
  <c r="V17" i="5"/>
  <c r="V35" i="5" s="1"/>
  <c r="U17" i="5"/>
  <c r="U35" i="5" s="1"/>
  <c r="T17" i="5"/>
  <c r="T35" i="5" s="1"/>
  <c r="S17" i="5"/>
  <c r="S35" i="5" s="1"/>
  <c r="R17" i="5"/>
  <c r="R35" i="5" s="1"/>
  <c r="Q17" i="5"/>
  <c r="Q35" i="5" s="1"/>
  <c r="P17" i="5"/>
  <c r="P35" i="5" s="1"/>
  <c r="O17" i="5"/>
  <c r="O35" i="5" s="1"/>
  <c r="N17" i="5"/>
  <c r="N35" i="5" s="1"/>
  <c r="M17" i="5"/>
  <c r="M35" i="5" s="1"/>
  <c r="BU173" i="11" l="1"/>
  <c r="BV173" i="11"/>
  <c r="V103" i="11"/>
  <c r="U173" i="11"/>
  <c r="U176" i="11" s="1"/>
  <c r="BO101" i="5"/>
  <c r="BG101" i="5"/>
  <c r="L173" i="5"/>
  <c r="L176" i="5" s="1"/>
  <c r="H93" i="5"/>
  <c r="BE101" i="5"/>
  <c r="BM101" i="5"/>
  <c r="M173" i="5"/>
  <c r="AG173" i="5"/>
  <c r="AK173" i="5"/>
  <c r="AO173" i="5"/>
  <c r="AS173" i="5"/>
  <c r="AW173" i="5"/>
  <c r="BA173" i="5"/>
  <c r="BI101" i="5"/>
  <c r="BQ101" i="5"/>
  <c r="BC101" i="5"/>
  <c r="BK101" i="5"/>
  <c r="BS101" i="5"/>
  <c r="H176" i="5"/>
  <c r="J176" i="5"/>
  <c r="J93" i="5"/>
  <c r="BC146" i="5"/>
  <c r="BD146" i="5" s="1"/>
  <c r="BE146" i="5" s="1"/>
  <c r="BF146" i="5" s="1"/>
  <c r="BG146" i="5" s="1"/>
  <c r="BH146" i="5" s="1"/>
  <c r="BI146" i="5" s="1"/>
  <c r="BJ146" i="5" s="1"/>
  <c r="BK146" i="5" s="1"/>
  <c r="BL146" i="5" s="1"/>
  <c r="BM146" i="5" s="1"/>
  <c r="BN146" i="5" s="1"/>
  <c r="BO146" i="5" s="1"/>
  <c r="BP146" i="5" s="1"/>
  <c r="BQ146" i="5" s="1"/>
  <c r="BR146" i="5" s="1"/>
  <c r="BS146" i="5" s="1"/>
  <c r="BT146" i="5" s="1"/>
  <c r="BU146" i="5" s="1"/>
  <c r="BV146" i="5" s="1"/>
  <c r="BB101" i="5"/>
  <c r="BB173" i="5" s="1"/>
  <c r="BG150" i="5"/>
  <c r="BH150" i="5" s="1"/>
  <c r="BI150" i="5" s="1"/>
  <c r="BJ150" i="5" s="1"/>
  <c r="BK150" i="5" s="1"/>
  <c r="BL150" i="5" s="1"/>
  <c r="BM150" i="5" s="1"/>
  <c r="BN150" i="5" s="1"/>
  <c r="BO150" i="5" s="1"/>
  <c r="BP150" i="5" s="1"/>
  <c r="BQ150" i="5" s="1"/>
  <c r="BR150" i="5" s="1"/>
  <c r="BS150" i="5" s="1"/>
  <c r="BT150" i="5" s="1"/>
  <c r="BU150" i="5" s="1"/>
  <c r="BV150" i="5" s="1"/>
  <c r="BW150" i="5" s="1"/>
  <c r="BX150" i="5" s="1"/>
  <c r="BY150" i="5" s="1"/>
  <c r="BF101" i="5"/>
  <c r="BK154" i="5"/>
  <c r="BL154" i="5" s="1"/>
  <c r="BM154" i="5" s="1"/>
  <c r="BN154" i="5" s="1"/>
  <c r="BO154" i="5" s="1"/>
  <c r="BP154" i="5" s="1"/>
  <c r="BQ154" i="5" s="1"/>
  <c r="BR154" i="5" s="1"/>
  <c r="BS154" i="5" s="1"/>
  <c r="BT154" i="5" s="1"/>
  <c r="BU154" i="5" s="1"/>
  <c r="BV154" i="5" s="1"/>
  <c r="BW154" i="5" s="1"/>
  <c r="BX154" i="5" s="1"/>
  <c r="BY154" i="5" s="1"/>
  <c r="BJ101" i="5"/>
  <c r="BO158" i="5"/>
  <c r="BP158" i="5" s="1"/>
  <c r="BQ158" i="5" s="1"/>
  <c r="BR158" i="5" s="1"/>
  <c r="BS158" i="5" s="1"/>
  <c r="BT158" i="5" s="1"/>
  <c r="BU158" i="5" s="1"/>
  <c r="BV158" i="5" s="1"/>
  <c r="BW158" i="5" s="1"/>
  <c r="BX158" i="5" s="1"/>
  <c r="BY158" i="5" s="1"/>
  <c r="BN101" i="5"/>
  <c r="BS162" i="5"/>
  <c r="BT162" i="5" s="1"/>
  <c r="BU162" i="5" s="1"/>
  <c r="BV162" i="5" s="1"/>
  <c r="BW162" i="5" s="1"/>
  <c r="BX162" i="5" s="1"/>
  <c r="BY162" i="5" s="1"/>
  <c r="BR101" i="5"/>
  <c r="Q173" i="5"/>
  <c r="U173" i="5"/>
  <c r="Y173" i="5"/>
  <c r="AC173" i="5"/>
  <c r="L93" i="5"/>
  <c r="M93" i="5" s="1"/>
  <c r="N93" i="5" s="1"/>
  <c r="O93" i="5" s="1"/>
  <c r="P93" i="5" s="1"/>
  <c r="Q93" i="5" s="1"/>
  <c r="R93" i="5" s="1"/>
  <c r="S93" i="5" s="1"/>
  <c r="T93" i="5" s="1"/>
  <c r="U93" i="5" s="1"/>
  <c r="V93" i="5" s="1"/>
  <c r="W93" i="5" s="1"/>
  <c r="X93" i="5" s="1"/>
  <c r="Y93" i="5" s="1"/>
  <c r="Z93" i="5" s="1"/>
  <c r="AA93" i="5" s="1"/>
  <c r="AB93" i="5" s="1"/>
  <c r="AC93" i="5" s="1"/>
  <c r="AD93" i="5" s="1"/>
  <c r="AE93" i="5" s="1"/>
  <c r="AF93" i="5" s="1"/>
  <c r="AG93" i="5" s="1"/>
  <c r="AH93" i="5" s="1"/>
  <c r="AI93" i="5" s="1"/>
  <c r="AJ93" i="5" s="1"/>
  <c r="AK93" i="5" s="1"/>
  <c r="AL93" i="5" s="1"/>
  <c r="AM93" i="5" s="1"/>
  <c r="AN93" i="5" s="1"/>
  <c r="AO93" i="5" s="1"/>
  <c r="AP93" i="5" s="1"/>
  <c r="AQ93" i="5" s="1"/>
  <c r="AR93" i="5" s="1"/>
  <c r="AS93" i="5" s="1"/>
  <c r="AT93" i="5" s="1"/>
  <c r="AU93" i="5" s="1"/>
  <c r="AV93" i="5" s="1"/>
  <c r="AW93" i="5" s="1"/>
  <c r="AX93" i="5" s="1"/>
  <c r="AY93" i="5" s="1"/>
  <c r="AZ93" i="5" s="1"/>
  <c r="BA93" i="5" s="1"/>
  <c r="BB93" i="5" s="1"/>
  <c r="BC93" i="5" s="1"/>
  <c r="BD93" i="5" s="1"/>
  <c r="BE93" i="5" s="1"/>
  <c r="BF93" i="5" s="1"/>
  <c r="BG93" i="5" s="1"/>
  <c r="BH93" i="5" s="1"/>
  <c r="BI93" i="5" s="1"/>
  <c r="BJ93" i="5" s="1"/>
  <c r="BK93" i="5" s="1"/>
  <c r="BL93" i="5" s="1"/>
  <c r="BM93" i="5" s="1"/>
  <c r="BN93" i="5" s="1"/>
  <c r="BO93" i="5" s="1"/>
  <c r="BP93" i="5" s="1"/>
  <c r="BQ93" i="5" s="1"/>
  <c r="BR93" i="5" s="1"/>
  <c r="BS93" i="5" s="1"/>
  <c r="BT93" i="5" s="1"/>
  <c r="BU93" i="5" s="1"/>
  <c r="BV93" i="5" s="1"/>
  <c r="BW93" i="5" s="1"/>
  <c r="BX93" i="5" s="1"/>
  <c r="BY93" i="5" s="1"/>
  <c r="O173" i="5"/>
  <c r="S173" i="5"/>
  <c r="W173" i="5"/>
  <c r="AA173" i="5"/>
  <c r="AE173" i="5"/>
  <c r="AI173" i="5"/>
  <c r="AM173" i="5"/>
  <c r="AQ173" i="5"/>
  <c r="AU173" i="5"/>
  <c r="AY173" i="5"/>
  <c r="P173" i="5"/>
  <c r="T173" i="5"/>
  <c r="X173" i="5"/>
  <c r="AB173" i="5"/>
  <c r="AF173" i="5"/>
  <c r="AJ173" i="5"/>
  <c r="AN173" i="5"/>
  <c r="AR173" i="5"/>
  <c r="AV173" i="5"/>
  <c r="AZ173" i="5"/>
  <c r="BD101" i="5"/>
  <c r="BH101" i="5"/>
  <c r="BL101" i="5"/>
  <c r="BP101" i="5"/>
  <c r="N173" i="5"/>
  <c r="R173" i="5"/>
  <c r="V173" i="5"/>
  <c r="Z173" i="5"/>
  <c r="AD173" i="5"/>
  <c r="AH173" i="5"/>
  <c r="AL173" i="5"/>
  <c r="AP173" i="5"/>
  <c r="AT173" i="5"/>
  <c r="AX173" i="5"/>
  <c r="V173" i="11" l="1"/>
  <c r="V176" i="11" s="1"/>
  <c r="W103" i="11"/>
  <c r="BH173" i="5"/>
  <c r="BW173" i="5"/>
  <c r="BX173" i="5"/>
  <c r="BG173" i="5"/>
  <c r="BV173" i="5"/>
  <c r="BS173" i="5"/>
  <c r="BI173" i="5"/>
  <c r="BK173" i="5"/>
  <c r="BT173" i="5"/>
  <c r="BF173" i="5"/>
  <c r="BP173" i="5"/>
  <c r="BO173" i="5"/>
  <c r="BD173" i="5"/>
  <c r="BC173" i="5"/>
  <c r="BN173" i="5"/>
  <c r="BL173" i="5"/>
  <c r="BJ173" i="5"/>
  <c r="BQ173" i="5"/>
  <c r="M176" i="5"/>
  <c r="N176" i="5" s="1"/>
  <c r="O176" i="5" s="1"/>
  <c r="P176" i="5" s="1"/>
  <c r="Q176" i="5" s="1"/>
  <c r="R176" i="5" s="1"/>
  <c r="S176" i="5" s="1"/>
  <c r="T176" i="5" s="1"/>
  <c r="U176" i="5" s="1"/>
  <c r="V176" i="5" s="1"/>
  <c r="W176" i="5" s="1"/>
  <c r="X176" i="5" s="1"/>
  <c r="Y176" i="5" s="1"/>
  <c r="Z176" i="5" s="1"/>
  <c r="AA176" i="5" s="1"/>
  <c r="AB176" i="5" s="1"/>
  <c r="AC176" i="5" s="1"/>
  <c r="AD176" i="5" s="1"/>
  <c r="AE176" i="5" s="1"/>
  <c r="AF176" i="5" s="1"/>
  <c r="AG176" i="5" s="1"/>
  <c r="AH176" i="5" s="1"/>
  <c r="AI176" i="5" s="1"/>
  <c r="AJ176" i="5" s="1"/>
  <c r="AK176" i="5" s="1"/>
  <c r="AL176" i="5" s="1"/>
  <c r="AM176" i="5" s="1"/>
  <c r="AN176" i="5" s="1"/>
  <c r="AO176" i="5" s="1"/>
  <c r="AP176" i="5" s="1"/>
  <c r="AQ176" i="5" s="1"/>
  <c r="AR176" i="5" s="1"/>
  <c r="AS176" i="5" s="1"/>
  <c r="AT176" i="5" s="1"/>
  <c r="AU176" i="5" s="1"/>
  <c r="AV176" i="5" s="1"/>
  <c r="AW176" i="5" s="1"/>
  <c r="AX176" i="5" s="1"/>
  <c r="AY176" i="5" s="1"/>
  <c r="AZ176" i="5" s="1"/>
  <c r="BA176" i="5" s="1"/>
  <c r="BB176" i="5" s="1"/>
  <c r="BC176" i="5" s="1"/>
  <c r="BD176" i="5" s="1"/>
  <c r="BR173" i="5"/>
  <c r="BE173" i="5"/>
  <c r="BY173" i="5"/>
  <c r="BU173" i="5"/>
  <c r="BM173" i="5"/>
  <c r="X103" i="11" l="1"/>
  <c r="W173" i="11"/>
  <c r="W176" i="11" s="1"/>
  <c r="BE176" i="5"/>
  <c r="BF176" i="5" s="1"/>
  <c r="BG176" i="5" s="1"/>
  <c r="BH176" i="5" s="1"/>
  <c r="BI176" i="5" s="1"/>
  <c r="BJ176" i="5" s="1"/>
  <c r="BK176" i="5" s="1"/>
  <c r="BL176" i="5" s="1"/>
  <c r="BM176" i="5" s="1"/>
  <c r="BN176" i="5" s="1"/>
  <c r="BO176" i="5" s="1"/>
  <c r="BP176" i="5" s="1"/>
  <c r="BQ176" i="5" s="1"/>
  <c r="BR176" i="5" s="1"/>
  <c r="BS176" i="5" s="1"/>
  <c r="BT176" i="5" s="1"/>
  <c r="BU176" i="5" s="1"/>
  <c r="BV176" i="5" s="1"/>
  <c r="BW176" i="5" s="1"/>
  <c r="BX176" i="5" s="1"/>
  <c r="BY176" i="5" s="1"/>
  <c r="Y103" i="11" l="1"/>
  <c r="X173" i="11"/>
  <c r="X176" i="11" s="1"/>
  <c r="Y176" i="11" l="1"/>
  <c r="Z103" i="11"/>
  <c r="Y173" i="11"/>
  <c r="Z176" i="11" l="1"/>
  <c r="AA103" i="11"/>
  <c r="Z173" i="11"/>
  <c r="AB103" i="11" l="1"/>
  <c r="AA173" i="11"/>
  <c r="AA176" i="11" s="1"/>
  <c r="AC103" i="11" l="1"/>
  <c r="AC173" i="11" s="1"/>
  <c r="AB173" i="11"/>
  <c r="AB176" i="11" s="1"/>
  <c r="AC176" i="11" s="1"/>
  <c r="AD176" i="11" s="1"/>
  <c r="AE176" i="11" s="1"/>
  <c r="AF176" i="11" s="1"/>
  <c r="AG176" i="11" s="1"/>
  <c r="AH176" i="11" s="1"/>
  <c r="AI176" i="11" s="1"/>
  <c r="AJ176" i="11" s="1"/>
  <c r="AK176" i="11" s="1"/>
  <c r="AL176" i="11" s="1"/>
  <c r="AM176" i="11" s="1"/>
  <c r="AN176" i="11" s="1"/>
  <c r="AO176" i="11" s="1"/>
  <c r="AP176" i="11" s="1"/>
  <c r="AQ176" i="11" s="1"/>
  <c r="AR176" i="11" s="1"/>
  <c r="AS176" i="11" s="1"/>
  <c r="AT176" i="11" s="1"/>
  <c r="AU176" i="11" s="1"/>
  <c r="AV176" i="11" s="1"/>
  <c r="AW176" i="11" s="1"/>
  <c r="AX176" i="11" s="1"/>
  <c r="AY176" i="11" s="1"/>
  <c r="AZ176" i="11" s="1"/>
  <c r="BA176" i="11" s="1"/>
  <c r="BB176" i="11" s="1"/>
  <c r="BC176" i="11" s="1"/>
  <c r="BD176" i="11" s="1"/>
  <c r="BE176" i="11" s="1"/>
  <c r="BF176" i="11" s="1"/>
  <c r="BG176" i="11" s="1"/>
  <c r="BH176" i="11" s="1"/>
  <c r="BI176" i="11" s="1"/>
  <c r="BJ176" i="11" s="1"/>
  <c r="BK176" i="11" s="1"/>
  <c r="BL176" i="11" s="1"/>
  <c r="BM176" i="11" s="1"/>
  <c r="BN176" i="11" s="1"/>
  <c r="BO176" i="11" s="1"/>
  <c r="BP176" i="11" s="1"/>
  <c r="BQ176" i="11" s="1"/>
  <c r="BR176" i="11" s="1"/>
  <c r="BS176" i="11" s="1"/>
  <c r="BT176" i="11" s="1"/>
  <c r="BU176" i="11" s="1"/>
  <c r="BV176" i="11" s="1"/>
  <c r="BW176" i="11" s="1"/>
  <c r="BX176" i="11" s="1"/>
  <c r="BY17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Bucari</author>
  </authors>
  <commentList>
    <comment ref="G35" authorId="0" shapeId="0" xr:uid="{43D608A7-A4E0-46DE-A7DD-D5415475D235}">
      <text>
        <r>
          <rPr>
            <b/>
            <sz val="9"/>
            <color indexed="81"/>
            <rFont val="Tahoma"/>
            <family val="2"/>
          </rPr>
          <t>Saldo al 30/04/19</t>
        </r>
      </text>
    </comment>
    <comment ref="I35" authorId="0" shapeId="0" xr:uid="{5E6B0CE3-9D13-4192-9C6A-50A6F52D4572}">
      <text>
        <r>
          <rPr>
            <b/>
            <sz val="9"/>
            <color indexed="81"/>
            <rFont val="Tahoma"/>
            <family val="2"/>
          </rPr>
          <t>Saldo al 31/05/19</t>
        </r>
      </text>
    </comment>
    <comment ref="K35" authorId="0" shapeId="0" xr:uid="{AC257F32-7175-46FA-BBB1-79EA8D11653A}">
      <text>
        <r>
          <rPr>
            <b/>
            <sz val="9"/>
            <color indexed="81"/>
            <rFont val="Tahoma"/>
            <family val="2"/>
          </rPr>
          <t>Saldo al 30/06/19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Bucari</author>
  </authors>
  <commentList>
    <comment ref="G35" authorId="0" shapeId="0" xr:uid="{F984A3F1-135E-447A-B4DE-1331C245A942}">
      <text>
        <r>
          <rPr>
            <b/>
            <sz val="9"/>
            <color indexed="81"/>
            <rFont val="Tahoma"/>
            <family val="2"/>
          </rPr>
          <t>Saldo al 30/04/19</t>
        </r>
      </text>
    </comment>
    <comment ref="I35" authorId="0" shapeId="0" xr:uid="{17986665-D78A-462F-8845-878207512144}">
      <text>
        <r>
          <rPr>
            <b/>
            <sz val="9"/>
            <color indexed="81"/>
            <rFont val="Tahoma"/>
            <family val="2"/>
          </rPr>
          <t>Saldo al 31/05/19</t>
        </r>
      </text>
    </comment>
    <comment ref="K35" authorId="0" shapeId="0" xr:uid="{C9436144-5B75-459B-B584-289D6635FC3C}">
      <text>
        <r>
          <rPr>
            <b/>
            <sz val="9"/>
            <color indexed="81"/>
            <rFont val="Tahoma"/>
            <family val="2"/>
          </rPr>
          <t>Saldo al 30/06/19</t>
        </r>
      </text>
    </comment>
  </commentList>
</comments>
</file>

<file path=xl/sharedStrings.xml><?xml version="1.0" encoding="utf-8"?>
<sst xmlns="http://schemas.openxmlformats.org/spreadsheetml/2006/main" count="3368" uniqueCount="266">
  <si>
    <t>GRUPO ESTUDIO AZCUY</t>
  </si>
  <si>
    <t>RESUMEN GENERAL</t>
  </si>
  <si>
    <t>MOVIMIENTOS FUTUROS</t>
  </si>
  <si>
    <t>CAJA ACTUAL</t>
  </si>
  <si>
    <t>INGRESOS PENDIENTES</t>
  </si>
  <si>
    <t>EGRESOS PENDIENTES</t>
  </si>
  <si>
    <t>INGRESOS</t>
  </si>
  <si>
    <t>EGRESOS</t>
  </si>
  <si>
    <t>SALDO</t>
  </si>
  <si>
    <t>VENDIDO</t>
  </si>
  <si>
    <t>SIN VENDER</t>
  </si>
  <si>
    <t>OTROS (comis / fdo res / luz)</t>
  </si>
  <si>
    <t>Terminación OBRAS e Impuestos</t>
  </si>
  <si>
    <t>Honorarios y otros</t>
  </si>
  <si>
    <t>TOTAL INGRESOS</t>
  </si>
  <si>
    <t>TOTAL EGRESOS</t>
  </si>
  <si>
    <t>RENT. BRUTA (al 31/12/22)</t>
  </si>
  <si>
    <t>retirado (dentro del 60%)</t>
  </si>
  <si>
    <t>Alocación FIJOS (actuales)</t>
  </si>
  <si>
    <t>Alocación FIJOS (futuros)</t>
  </si>
  <si>
    <t>Caja excedente</t>
  </si>
  <si>
    <t>retirado caja exced (del 40% para fijos)</t>
  </si>
  <si>
    <t>retiros pend de rentab "objet"</t>
  </si>
  <si>
    <t>SALDO FINAL CAJA (proyectado)</t>
  </si>
  <si>
    <t>II.BB. asumido como pagable en c/ obra</t>
  </si>
  <si>
    <t>Rentabilidad Objetivo</t>
  </si>
  <si>
    <t>ALBERDI 838</t>
  </si>
  <si>
    <t>BONIFACIO 746</t>
  </si>
  <si>
    <t>SENILLOSA 571</t>
  </si>
  <si>
    <t>PEDRO GOYENA 1436</t>
  </si>
  <si>
    <t>DIRECTORIO 396</t>
  </si>
  <si>
    <t>DIRECTORIO 680</t>
  </si>
  <si>
    <t>CENTENERA 425</t>
  </si>
  <si>
    <t>GUALEGUAYCHU 3531</t>
  </si>
  <si>
    <t>PRIMERAS 8 OBRAS (TERMINADAS AL 30 /04/19)</t>
  </si>
  <si>
    <t>PEDRO GOYENA 1760-1770</t>
  </si>
  <si>
    <t>PEDRO GOYENA 1677</t>
  </si>
  <si>
    <t>VALLE 246</t>
  </si>
  <si>
    <t>SIGUIENTES 3 OBRAS (EN CURSO AL 30/04/19)</t>
  </si>
  <si>
    <t>ALBERDI 1823</t>
  </si>
  <si>
    <t>DIRECTORIO 248</t>
  </si>
  <si>
    <t>DIRECTORIO 402</t>
  </si>
  <si>
    <t>RIGLOS 750</t>
  </si>
  <si>
    <t>PEDRO GOYENA 1745</t>
  </si>
  <si>
    <t>PROYECTOS NUEVOS AL 30/04/19)</t>
  </si>
  <si>
    <t>PRIMERAS 11 OBRAS + PROYECTOS NUEVOS</t>
  </si>
  <si>
    <t>MARMOL 785</t>
  </si>
  <si>
    <t>HONORARIOS COBR. / OTROS</t>
  </si>
  <si>
    <t>Cobr / (Pag) por cta. de TERCEROS</t>
  </si>
  <si>
    <t>SUBTOTAL OBRAS + OTROS INGRESOS:</t>
  </si>
  <si>
    <t>IIBB</t>
  </si>
  <si>
    <t>APORTES / RETIROS DE SOCIOS</t>
  </si>
  <si>
    <t>RET SOCIOS sobre RENTAB EXCEDENTE</t>
  </si>
  <si>
    <t>FIJOS</t>
  </si>
  <si>
    <t>INVERSIONES</t>
  </si>
  <si>
    <t>BIENES DE USO</t>
  </si>
  <si>
    <t>Ints. / difs. Cbio.:</t>
  </si>
  <si>
    <t>PRÉSTAMOS</t>
  </si>
  <si>
    <t>CRÉDITOS</t>
  </si>
  <si>
    <t>Otros (ver detalle aparte)</t>
  </si>
  <si>
    <t>SUBTOTAL RESTO:</t>
  </si>
  <si>
    <t>DEPÓSITOS RESERVA DE VALOR</t>
  </si>
  <si>
    <t>TOTAL</t>
  </si>
  <si>
    <t>INFORME DE VENTAS 2019</t>
  </si>
  <si>
    <t>Suma de M2</t>
  </si>
  <si>
    <t>Etiquetas de columna</t>
  </si>
  <si>
    <t>Etiquetas de fila</t>
  </si>
  <si>
    <t>Alberdi 1823</t>
  </si>
  <si>
    <t>Directorio 248</t>
  </si>
  <si>
    <t>Directorio 402</t>
  </si>
  <si>
    <t>Gualeguaychú 3531</t>
  </si>
  <si>
    <t>P. Goyena 1760-70</t>
  </si>
  <si>
    <t>Pedro Goyena 1677</t>
  </si>
  <si>
    <t>Valle 246</t>
  </si>
  <si>
    <t>Centenera 425</t>
  </si>
  <si>
    <t>Riglos 750</t>
  </si>
  <si>
    <t>P. Goyena 1745</t>
  </si>
  <si>
    <t>Total general</t>
  </si>
  <si>
    <t>Clientes con reservas " debiles"</t>
  </si>
  <si>
    <t>Emprendimiento</t>
  </si>
  <si>
    <t>Fecha</t>
  </si>
  <si>
    <t>Unidad - Comprador</t>
  </si>
  <si>
    <t>Vendedor</t>
  </si>
  <si>
    <t>Precio de Lista</t>
  </si>
  <si>
    <t>VENTAS U$S (incl coch y bau)</t>
  </si>
  <si>
    <t>M2</t>
  </si>
  <si>
    <t>Precio U$S M2</t>
  </si>
  <si>
    <t>TOTAL U$S dpto</t>
  </si>
  <si>
    <t>304 - Rey</t>
  </si>
  <si>
    <t>EASA</t>
  </si>
  <si>
    <t xml:space="preserve">Seña de 10.000 el 5/7/2019 - Viene el 16/08 </t>
  </si>
  <si>
    <t>8A - Garcia</t>
  </si>
  <si>
    <t>Seña de 5.000 el 9/8/2019 - 2 % de comisión 5.000</t>
  </si>
  <si>
    <t>BATINI - A DEFINIR</t>
  </si>
  <si>
    <t>RESTAN VENDER</t>
  </si>
  <si>
    <t>TOTAL POR EMPRENDIMIENTO</t>
  </si>
  <si>
    <t>% VENTA SOBRE EL TOTAL</t>
  </si>
  <si>
    <t>Valor Promedio de M2 (disponible)</t>
  </si>
  <si>
    <t>Situacion supuesta en que se cierren estas ventas:</t>
  </si>
  <si>
    <t>Importe total Vendido en U$S:</t>
  </si>
  <si>
    <t>Metros totales vendidos:</t>
  </si>
  <si>
    <t>El Promedio mensual quedaria en( Metros):</t>
  </si>
  <si>
    <t xml:space="preserve"> </t>
  </si>
  <si>
    <t>PAGADO AL 09/08/2019</t>
  </si>
  <si>
    <t>Comisión Cobrada</t>
  </si>
  <si>
    <t>L</t>
  </si>
  <si>
    <t>404 - Cabo</t>
  </si>
  <si>
    <t>306 - Cioffi</t>
  </si>
  <si>
    <t>405 - Di Nicola</t>
  </si>
  <si>
    <t>JUSTEVILA</t>
  </si>
  <si>
    <t>a</t>
  </si>
  <si>
    <t>7 º B - Gonzalez</t>
  </si>
  <si>
    <t>1505 - Kim So Ra</t>
  </si>
  <si>
    <t>301 - Tosi (padre)</t>
  </si>
  <si>
    <t>1 º A - Monin</t>
  </si>
  <si>
    <t>TOTALES ENERO</t>
  </si>
  <si>
    <t>1006 - Coco</t>
  </si>
  <si>
    <t>1209 - Cerini</t>
  </si>
  <si>
    <t>3 º B - Lopardo</t>
  </si>
  <si>
    <t>TOTALES FEBRERO</t>
  </si>
  <si>
    <t>105/106/107-Carioni</t>
  </si>
  <si>
    <t>8B - Madeo</t>
  </si>
  <si>
    <t>n</t>
  </si>
  <si>
    <t>5B-KIM</t>
  </si>
  <si>
    <t>TOTALES MARZO</t>
  </si>
  <si>
    <t>TOTALES ABRIL</t>
  </si>
  <si>
    <t>-</t>
  </si>
  <si>
    <t>103 - Bruñol</t>
  </si>
  <si>
    <t>103-Torres Rojas</t>
  </si>
  <si>
    <t>503-Solari</t>
  </si>
  <si>
    <t>105 - Solari</t>
  </si>
  <si>
    <t>508 - Cuerda</t>
  </si>
  <si>
    <t>301 R - Hermosilla</t>
  </si>
  <si>
    <t>302 R - Hermosilla</t>
  </si>
  <si>
    <t>303 - Macri</t>
  </si>
  <si>
    <t>1204 - Macri</t>
  </si>
  <si>
    <t>TOTALES MAYO</t>
  </si>
  <si>
    <t>906 - Colombo</t>
  </si>
  <si>
    <t>1 B - Giovanakis</t>
  </si>
  <si>
    <t>204 - D'apice</t>
  </si>
  <si>
    <t>802-Moadeb</t>
  </si>
  <si>
    <t>11-Moadeb</t>
  </si>
  <si>
    <t>1A - Bertole</t>
  </si>
  <si>
    <t>1B - Bertole</t>
  </si>
  <si>
    <t>702 - Speratti</t>
  </si>
  <si>
    <t>TOTALES JUNIO</t>
  </si>
  <si>
    <t>806 - Gallo</t>
  </si>
  <si>
    <t>4 B - Recchia</t>
  </si>
  <si>
    <t>202 - Kim</t>
  </si>
  <si>
    <t>510 - Lozano</t>
  </si>
  <si>
    <t>605 - Lozano</t>
  </si>
  <si>
    <t>TOTALES JULIO</t>
  </si>
  <si>
    <t>703 - Glaser</t>
  </si>
  <si>
    <t>206-Bruñol</t>
  </si>
  <si>
    <t>TOTALES AGOSTO</t>
  </si>
  <si>
    <t xml:space="preserve">JUSTEVILA </t>
  </si>
  <si>
    <t>COLO</t>
  </si>
  <si>
    <t>JUST-EASA</t>
  </si>
  <si>
    <t>VENTAS u$s (incl coch y bau)</t>
  </si>
  <si>
    <t>M2 VENDIDOS</t>
  </si>
  <si>
    <t>Prom Vta M2u$s (Sólo dtos)</t>
  </si>
  <si>
    <t>VTAS u$s (Solo dptos)</t>
  </si>
  <si>
    <t>Prom Vta M2u$s (Incl coch y bau)</t>
  </si>
  <si>
    <t>tot Comisiones</t>
  </si>
  <si>
    <t>2019 (ene-ago)</t>
  </si>
  <si>
    <t>tot ingresado ventas 2019</t>
  </si>
  <si>
    <t>2018 (ene -ago)</t>
  </si>
  <si>
    <t>Promedio mensual de ventas:</t>
  </si>
  <si>
    <t>469 M2 / Mes</t>
  </si>
  <si>
    <t xml:space="preserve"> M2 / Mes</t>
  </si>
  <si>
    <t>RESUMEN - INFORME DE VENTAS 2019</t>
  </si>
  <si>
    <t>METROS VENDIDOS     /DISPONIBLES</t>
  </si>
  <si>
    <t>M2 TOTALES</t>
  </si>
  <si>
    <t>% VENDIDO</t>
  </si>
  <si>
    <t>PROYECTOS ACTUALES</t>
  </si>
  <si>
    <t>NUEVOS LANZAMIENTOS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</si>
  <si>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</si>
  <si>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</si>
  <si>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</si>
  <si>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</si>
  <si>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</si>
  <si>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</si>
  <si>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</si>
  <si>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</si>
  <si>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</si>
  <si>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</si>
  <si>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</si>
  <si>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</si>
  <si>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 2019</t>
  </si>
  <si>
    <t xml:space="preserve">        </t>
  </si>
  <si>
    <t>descuento promedio aplicado en las operaciones</t>
  </si>
  <si>
    <t>Promedio de Ventas G1760/G1677/VALLE/CENT/GUALE</t>
  </si>
  <si>
    <t>42 M2 / Mes</t>
  </si>
  <si>
    <t>350 M2 / Mes</t>
  </si>
  <si>
    <t>Promedio de Ventas A1823/D402/D248</t>
  </si>
  <si>
    <t>308 M2 / Mes</t>
  </si>
  <si>
    <t>descuento promedio aplicado en las operaciones (si consideramos la comisión cobrada)</t>
  </si>
  <si>
    <t>Promedio de Ventas PROYECTOS NUEVOS</t>
  </si>
  <si>
    <t>119 M2 / Mes</t>
  </si>
  <si>
    <t>PROM MENSUAL DE METROS VENDIDOS</t>
  </si>
  <si>
    <t>SUMANDO CLIENTES CON RESERVAS DEBILES:</t>
  </si>
  <si>
    <t>Gualeguaychu 3531</t>
  </si>
  <si>
    <t>PG 1760</t>
  </si>
  <si>
    <t>PG 1677</t>
  </si>
  <si>
    <t>Obras Anteriores</t>
  </si>
  <si>
    <t>Riglos</t>
  </si>
  <si>
    <t>PG 1745</t>
  </si>
  <si>
    <t>Morosos</t>
  </si>
  <si>
    <t>Inversiones</t>
  </si>
  <si>
    <t xml:space="preserve">             Colombres</t>
  </si>
  <si>
    <t xml:space="preserve">             Habana</t>
  </si>
  <si>
    <t xml:space="preserve">             Gabriel Piko</t>
  </si>
  <si>
    <t xml:space="preserve">             Paysandu</t>
  </si>
  <si>
    <t>Cobro Deuda Biati</t>
  </si>
  <si>
    <t>Reintegro Blanqueo</t>
  </si>
  <si>
    <t>Prestamo Gerardo</t>
  </si>
  <si>
    <t>Cobrado cta 3os</t>
  </si>
  <si>
    <t>Cheques (entregados)</t>
  </si>
  <si>
    <t>Cheques (cobrados)</t>
  </si>
  <si>
    <t>Cheques (x debit)</t>
  </si>
  <si>
    <t>OTROS</t>
  </si>
  <si>
    <t>COBRANZAS MOROSOS</t>
  </si>
  <si>
    <t>Compra Terrenos</t>
  </si>
  <si>
    <t xml:space="preserve">             Alberdi 1823</t>
  </si>
  <si>
    <t xml:space="preserve">             Directorio 402</t>
  </si>
  <si>
    <t>Riglos / PG1745</t>
  </si>
  <si>
    <t>Colombo</t>
  </si>
  <si>
    <t>Ritacca</t>
  </si>
  <si>
    <t>Gastos Obras</t>
  </si>
  <si>
    <t>Hasta dic'19</t>
  </si>
  <si>
    <t>Marmol 785</t>
  </si>
  <si>
    <t>Goyena 1745</t>
  </si>
  <si>
    <t>Gastos Fijos</t>
  </si>
  <si>
    <t>Retiro Azcuy</t>
  </si>
  <si>
    <t>Nordelta</t>
  </si>
  <si>
    <t>Castex</t>
  </si>
  <si>
    <t>Fijos Socios</t>
  </si>
  <si>
    <t>Creditos / Prestamos</t>
  </si>
  <si>
    <t>IMPORTACION</t>
  </si>
  <si>
    <t xml:space="preserve">    Porcelanato</t>
  </si>
  <si>
    <t xml:space="preserve">     Bañeras</t>
  </si>
  <si>
    <t xml:space="preserve">     Marmol</t>
  </si>
  <si>
    <t xml:space="preserve">     Griferías</t>
  </si>
  <si>
    <t xml:space="preserve">     Grua</t>
  </si>
  <si>
    <t>Desc incl en obras</t>
  </si>
  <si>
    <t>Bienes de uso</t>
  </si>
  <si>
    <t>Pagado x cta 3os</t>
  </si>
  <si>
    <t>Cheques (x cobrar)</t>
  </si>
  <si>
    <t>Cheques (debitados)</t>
  </si>
  <si>
    <t>Banco (saldo ya gastado)</t>
  </si>
  <si>
    <t>Otros</t>
  </si>
  <si>
    <t>SALDO MENSUAL</t>
  </si>
  <si>
    <t>CASH FLOW</t>
  </si>
  <si>
    <t>Precio x mt (incl cochera)</t>
  </si>
  <si>
    <t>Mts a vender</t>
  </si>
  <si>
    <t>40% al inicio</t>
  </si>
  <si>
    <t>Manual</t>
  </si>
  <si>
    <t>Calculo</t>
  </si>
  <si>
    <t>Tango</t>
  </si>
  <si>
    <t>Datafactory</t>
  </si>
  <si>
    <t>???</t>
  </si>
  <si>
    <t>Caja</t>
  </si>
  <si>
    <t>N/A</t>
  </si>
  <si>
    <t>DataFactory</t>
  </si>
  <si>
    <t>Mannual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</si>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</sst>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#,##0_ ;[Red]\-#,##0\ "/>
    <numFmt numFmtId="166" formatCode="&quot;$&quot;\ #,##0;[Red]&quot;$&quot;\ \-#,##0"/>
    <numFmt numFmtId="167" formatCode="_ * #,##0_ ;_ * \-#,##0_ ;_ * &quot;-&quot;??_ ;_ @_ "/>
    <numFmt numFmtId="168" formatCode="_ * #,##0.00_ ;_ * \-#,##0.00_ ;_ * &quot;-&quot;??_ ;_ @_ "/>
    <numFmt numFmtId="169" formatCode="mmm/yyyy"/>
    <numFmt numFmtId="170" formatCode="0_ ;\-0\ "/>
    <numFmt numFmtId="171" formatCode="dd/mm/yyyy;@"/>
    <numFmt numFmtId="172" formatCode="#,##0_ ;\-#,##0\ "/>
    <numFmt numFmtId="173" formatCode="#,##0.00000_ ;\-#,##0.00000\ "/>
    <numFmt numFmtId="174" formatCode="_ * #,##0.000_ ;_ * \-#,##0.000_ ;_ * &quot;-&quot;??_ ;_ @_ "/>
    <numFmt numFmtId="175" formatCode="_ * #,##0.00000_ ;_ * \-#,##0.00000_ ;_ * &quot;-&quot;??_ ;_ @_ "/>
    <numFmt numFmtId="176" formatCode="_ * #,##0.0000000_ ;_ * \-#,##0.0000000_ ;_ * &quot;-&quot;??_ ;_ @_ "/>
    <numFmt numFmtId="177" formatCode="#,##0.0000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i/>
      <sz val="16"/>
      <color rgb="FFFF000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2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9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2"/>
      <color theme="3"/>
      <name val="Arial"/>
      <family val="2"/>
    </font>
    <font>
      <b/>
      <sz val="11"/>
      <color rgb="FF7030A0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FF0000"/>
      <name val="Arial"/>
      <family val="2"/>
    </font>
    <font>
      <b/>
      <u/>
      <sz val="22"/>
      <color theme="1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66FF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0066FF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fgColor theme="0"/>
        <bgColor theme="5" tint="0.39997558519241921"/>
      </patternFill>
    </fill>
    <fill>
      <patternFill patternType="lightGray">
        <fgColor theme="0"/>
        <bgColor theme="9" tint="0.59999389629810485"/>
      </patternFill>
    </fill>
    <fill>
      <patternFill patternType="lightGray">
        <fgColor theme="0"/>
        <bgColor rgb="FFFFFF00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otted">
        <color theme="1"/>
      </top>
      <bottom style="dotted">
        <color theme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/>
    <xf numFmtId="9" fontId="71" fillId="0" borderId="0" applyFont="0" applyFill="0" applyBorder="0" applyAlignment="0" applyProtection="0"/>
  </cellStyleXfs>
  <cellXfs count="533">
    <xf numFmtId="0" fontId="0" fillId="0" borderId="0" xfId="0"/>
    <xf numFmtId="0" fontId="6" fillId="0" borderId="0" xfId="0" applyFont="1"/>
    <xf numFmtId="165" fontId="7" fillId="0" borderId="0" xfId="0" applyNumberFormat="1" applyFont="1"/>
    <xf numFmtId="165" fontId="8" fillId="0" borderId="0" xfId="0" applyNumberFormat="1" applyFont="1"/>
    <xf numFmtId="166" fontId="0" fillId="0" borderId="0" xfId="0" applyNumberFormat="1"/>
    <xf numFmtId="166" fontId="8" fillId="0" borderId="0" xfId="0" applyNumberFormat="1" applyFont="1"/>
    <xf numFmtId="0" fontId="9" fillId="0" borderId="0" xfId="0" applyFont="1"/>
    <xf numFmtId="165" fontId="10" fillId="0" borderId="0" xfId="0" applyNumberFormat="1" applyFont="1"/>
    <xf numFmtId="0" fontId="8" fillId="0" borderId="0" xfId="0" applyFont="1"/>
    <xf numFmtId="165" fontId="0" fillId="0" borderId="0" xfId="0" applyNumberFormat="1"/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0" fillId="0" borderId="0" xfId="0" applyNumberFormat="1"/>
    <xf numFmtId="0" fontId="13" fillId="0" borderId="0" xfId="0" applyFont="1"/>
    <xf numFmtId="0" fontId="0" fillId="0" borderId="4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0" fillId="0" borderId="15" xfId="0" applyBorder="1"/>
    <xf numFmtId="165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8" fillId="6" borderId="0" xfId="0" applyFont="1" applyFill="1"/>
    <xf numFmtId="0" fontId="0" fillId="7" borderId="15" xfId="0" applyFill="1" applyBorder="1"/>
    <xf numFmtId="165" fontId="16" fillId="7" borderId="15" xfId="0" applyNumberFormat="1" applyFont="1" applyFill="1" applyBorder="1"/>
    <xf numFmtId="165" fontId="16" fillId="7" borderId="19" xfId="0" applyNumberFormat="1" applyFont="1" applyFill="1" applyBorder="1"/>
    <xf numFmtId="165" fontId="12" fillId="8" borderId="16" xfId="0" applyNumberFormat="1" applyFont="1" applyFill="1" applyBorder="1"/>
    <xf numFmtId="165" fontId="16" fillId="7" borderId="17" xfId="0" applyNumberFormat="1" applyFont="1" applyFill="1" applyBorder="1"/>
    <xf numFmtId="165" fontId="16" fillId="7" borderId="18" xfId="0" applyNumberFormat="1" applyFont="1" applyFill="1" applyBorder="1"/>
    <xf numFmtId="165" fontId="17" fillId="9" borderId="19" xfId="0" applyNumberFormat="1" applyFont="1" applyFill="1" applyBorder="1"/>
    <xf numFmtId="165" fontId="8" fillId="7" borderId="20" xfId="0" applyNumberFormat="1" applyFont="1" applyFill="1" applyBorder="1"/>
    <xf numFmtId="165" fontId="8" fillId="7" borderId="21" xfId="0" applyNumberFormat="1" applyFont="1" applyFill="1" applyBorder="1"/>
    <xf numFmtId="165" fontId="12" fillId="0" borderId="16" xfId="0" applyNumberFormat="1" applyFont="1" applyBorder="1"/>
    <xf numFmtId="165" fontId="12" fillId="10" borderId="16" xfId="0" applyNumberFormat="1" applyFont="1" applyFill="1" applyBorder="1"/>
    <xf numFmtId="165" fontId="16" fillId="10" borderId="17" xfId="0" applyNumberFormat="1" applyFont="1" applyFill="1" applyBorder="1"/>
    <xf numFmtId="165" fontId="15" fillId="0" borderId="0" xfId="0" applyNumberFormat="1" applyFont="1" applyAlignment="1">
      <alignment horizontal="center"/>
    </xf>
    <xf numFmtId="165" fontId="12" fillId="6" borderId="0" xfId="0" applyNumberFormat="1" applyFont="1" applyFill="1" applyAlignment="1">
      <alignment horizontal="center"/>
    </xf>
    <xf numFmtId="165" fontId="17" fillId="0" borderId="16" xfId="0" applyNumberFormat="1" applyFont="1" applyBorder="1"/>
    <xf numFmtId="165" fontId="16" fillId="0" borderId="17" xfId="0" applyNumberFormat="1" applyFont="1" applyBorder="1"/>
    <xf numFmtId="165" fontId="8" fillId="0" borderId="15" xfId="0" applyNumberFormat="1" applyFont="1" applyBorder="1"/>
    <xf numFmtId="165" fontId="8" fillId="0" borderId="18" xfId="0" applyNumberFormat="1" applyFont="1" applyBorder="1"/>
    <xf numFmtId="165" fontId="8" fillId="0" borderId="17" xfId="0" applyNumberFormat="1" applyFont="1" applyBorder="1"/>
    <xf numFmtId="165" fontId="8" fillId="0" borderId="19" xfId="0" applyNumberFormat="1" applyFont="1" applyBorder="1"/>
    <xf numFmtId="165" fontId="8" fillId="0" borderId="20" xfId="0" applyNumberFormat="1" applyFont="1" applyBorder="1"/>
    <xf numFmtId="165" fontId="8" fillId="0" borderId="21" xfId="0" applyNumberFormat="1" applyFont="1" applyBorder="1"/>
    <xf numFmtId="0" fontId="15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8" fillId="7" borderId="15" xfId="0" applyFont="1" applyFill="1" applyBorder="1"/>
    <xf numFmtId="165" fontId="18" fillId="0" borderId="20" xfId="0" applyNumberFormat="1" applyFont="1" applyBorder="1"/>
    <xf numFmtId="165" fontId="18" fillId="0" borderId="21" xfId="0" applyNumberFormat="1" applyFont="1" applyBorder="1"/>
    <xf numFmtId="165" fontId="19" fillId="0" borderId="16" xfId="0" applyNumberFormat="1" applyFont="1" applyBorder="1"/>
    <xf numFmtId="165" fontId="17" fillId="2" borderId="17" xfId="0" applyNumberFormat="1" applyFont="1" applyFill="1" applyBorder="1"/>
    <xf numFmtId="165" fontId="20" fillId="0" borderId="17" xfId="0" applyNumberFormat="1" applyFont="1" applyBorder="1"/>
    <xf numFmtId="165" fontId="20" fillId="0" borderId="0" xfId="0" applyNumberFormat="1" applyFont="1"/>
    <xf numFmtId="165" fontId="20" fillId="0" borderId="16" xfId="0" applyNumberFormat="1" applyFont="1" applyBorder="1"/>
    <xf numFmtId="165" fontId="20" fillId="0" borderId="15" xfId="0" applyNumberFormat="1" applyFont="1" applyBorder="1"/>
    <xf numFmtId="165" fontId="20" fillId="0" borderId="18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1" xfId="0" applyNumberFormat="1" applyFont="1" applyBorder="1"/>
    <xf numFmtId="165" fontId="21" fillId="0" borderId="0" xfId="0" applyNumberFormat="1" applyFont="1" applyAlignment="1">
      <alignment horizontal="center"/>
    </xf>
    <xf numFmtId="165" fontId="22" fillId="6" borderId="0" xfId="0" applyNumberFormat="1" applyFont="1" applyFill="1" applyAlignment="1">
      <alignment horizontal="center"/>
    </xf>
    <xf numFmtId="165" fontId="13" fillId="2" borderId="17" xfId="0" applyNumberFormat="1" applyFont="1" applyFill="1" applyBorder="1"/>
    <xf numFmtId="165" fontId="0" fillId="0" borderId="19" xfId="0" applyNumberFormat="1" applyBorder="1"/>
    <xf numFmtId="0" fontId="21" fillId="5" borderId="22" xfId="0" applyFont="1" applyFill="1" applyBorder="1"/>
    <xf numFmtId="165" fontId="21" fillId="5" borderId="22" xfId="0" applyNumberFormat="1" applyFont="1" applyFill="1" applyBorder="1"/>
    <xf numFmtId="165" fontId="21" fillId="5" borderId="23" xfId="0" applyNumberFormat="1" applyFont="1" applyFill="1" applyBorder="1"/>
    <xf numFmtId="165" fontId="21" fillId="5" borderId="24" xfId="0" applyNumberFormat="1" applyFont="1" applyFill="1" applyBorder="1"/>
    <xf numFmtId="165" fontId="21" fillId="5" borderId="25" xfId="0" applyNumberFormat="1" applyFont="1" applyFill="1" applyBorder="1"/>
    <xf numFmtId="165" fontId="21" fillId="5" borderId="26" xfId="0" applyNumberFormat="1" applyFont="1" applyFill="1" applyBorder="1"/>
    <xf numFmtId="165" fontId="21" fillId="5" borderId="27" xfId="0" applyNumberFormat="1" applyFont="1" applyFill="1" applyBorder="1"/>
    <xf numFmtId="165" fontId="21" fillId="5" borderId="28" xfId="0" applyNumberFormat="1" applyFont="1" applyFill="1" applyBorder="1"/>
    <xf numFmtId="165" fontId="21" fillId="0" borderId="29" xfId="0" applyNumberFormat="1" applyFont="1" applyBorder="1" applyAlignment="1">
      <alignment horizontal="center"/>
    </xf>
    <xf numFmtId="0" fontId="8" fillId="0" borderId="15" xfId="0" applyFont="1" applyBorder="1"/>
    <xf numFmtId="165" fontId="16" fillId="0" borderId="15" xfId="0" applyNumberFormat="1" applyFont="1" applyBorder="1"/>
    <xf numFmtId="165" fontId="16" fillId="0" borderId="19" xfId="0" applyNumberFormat="1" applyFont="1" applyBorder="1"/>
    <xf numFmtId="165" fontId="16" fillId="0" borderId="18" xfId="0" applyNumberFormat="1" applyFont="1" applyBorder="1"/>
    <xf numFmtId="165" fontId="13" fillId="0" borderId="17" xfId="0" applyNumberFormat="1" applyFont="1" applyBorder="1"/>
    <xf numFmtId="165" fontId="23" fillId="0" borderId="0" xfId="0" applyNumberFormat="1" applyFont="1" applyAlignment="1">
      <alignment horizontal="center"/>
    </xf>
    <xf numFmtId="165" fontId="21" fillId="11" borderId="27" xfId="0" applyNumberFormat="1" applyFont="1" applyFill="1" applyBorder="1"/>
    <xf numFmtId="165" fontId="21" fillId="11" borderId="22" xfId="0" applyNumberFormat="1" applyFont="1" applyFill="1" applyBorder="1"/>
    <xf numFmtId="165" fontId="21" fillId="11" borderId="24" xfId="0" applyNumberFormat="1" applyFont="1" applyFill="1" applyBorder="1"/>
    <xf numFmtId="165" fontId="8" fillId="0" borderId="0" xfId="0" applyNumberFormat="1" applyFont="1" applyAlignment="1">
      <alignment horizontal="center"/>
    </xf>
    <xf numFmtId="165" fontId="16" fillId="0" borderId="16" xfId="0" applyNumberFormat="1" applyFont="1" applyBorder="1"/>
    <xf numFmtId="165" fontId="16" fillId="0" borderId="20" xfId="0" applyNumberFormat="1" applyFont="1" applyBorder="1"/>
    <xf numFmtId="0" fontId="12" fillId="12" borderId="4" xfId="0" applyFont="1" applyFill="1" applyBorder="1"/>
    <xf numFmtId="165" fontId="12" fillId="12" borderId="4" xfId="0" applyNumberFormat="1" applyFont="1" applyFill="1" applyBorder="1"/>
    <xf numFmtId="165" fontId="12" fillId="12" borderId="1" xfId="0" applyNumberFormat="1" applyFont="1" applyFill="1" applyBorder="1"/>
    <xf numFmtId="165" fontId="12" fillId="12" borderId="30" xfId="0" applyNumberFormat="1" applyFont="1" applyFill="1" applyBorder="1"/>
    <xf numFmtId="165" fontId="11" fillId="11" borderId="3" xfId="0" applyNumberFormat="1" applyFont="1" applyFill="1" applyBorder="1"/>
    <xf numFmtId="165" fontId="12" fillId="12" borderId="6" xfId="0" applyNumberFormat="1" applyFont="1" applyFill="1" applyBorder="1"/>
    <xf numFmtId="165" fontId="11" fillId="11" borderId="1" xfId="0" applyNumberFormat="1" applyFont="1" applyFill="1" applyBorder="1"/>
    <xf numFmtId="165" fontId="12" fillId="12" borderId="31" xfId="0" applyNumberFormat="1" applyFont="1" applyFill="1" applyBorder="1"/>
    <xf numFmtId="165" fontId="12" fillId="12" borderId="32" xfId="0" applyNumberFormat="1" applyFont="1" applyFill="1" applyBorder="1"/>
    <xf numFmtId="165" fontId="12" fillId="12" borderId="3" xfId="0" applyNumberFormat="1" applyFont="1" applyFill="1" applyBorder="1"/>
    <xf numFmtId="165" fontId="15" fillId="12" borderId="2" xfId="0" applyNumberFormat="1" applyFont="1" applyFill="1" applyBorder="1" applyAlignment="1">
      <alignment horizontal="center"/>
    </xf>
    <xf numFmtId="0" fontId="8" fillId="8" borderId="15" xfId="0" applyFont="1" applyFill="1" applyBorder="1"/>
    <xf numFmtId="165" fontId="16" fillId="8" borderId="15" xfId="0" applyNumberFormat="1" applyFont="1" applyFill="1" applyBorder="1"/>
    <xf numFmtId="165" fontId="16" fillId="8" borderId="19" xfId="0" applyNumberFormat="1" applyFont="1" applyFill="1" applyBorder="1"/>
    <xf numFmtId="165" fontId="16" fillId="8" borderId="17" xfId="0" applyNumberFormat="1" applyFont="1" applyFill="1" applyBorder="1"/>
    <xf numFmtId="165" fontId="16" fillId="8" borderId="18" xfId="0" applyNumberFormat="1" applyFont="1" applyFill="1" applyBorder="1"/>
    <xf numFmtId="165" fontId="8" fillId="8" borderId="20" xfId="0" applyNumberFormat="1" applyFont="1" applyFill="1" applyBorder="1"/>
    <xf numFmtId="165" fontId="8" fillId="8" borderId="21" xfId="0" applyNumberFormat="1" applyFont="1" applyFill="1" applyBorder="1"/>
    <xf numFmtId="0" fontId="0" fillId="8" borderId="15" xfId="0" applyFill="1" applyBorder="1"/>
    <xf numFmtId="165" fontId="8" fillId="8" borderId="15" xfId="0" applyNumberFormat="1" applyFont="1" applyFill="1" applyBorder="1"/>
    <xf numFmtId="165" fontId="8" fillId="8" borderId="19" xfId="0" applyNumberFormat="1" applyFont="1" applyFill="1" applyBorder="1"/>
    <xf numFmtId="165" fontId="8" fillId="8" borderId="17" xfId="0" applyNumberFormat="1" applyFont="1" applyFill="1" applyBorder="1"/>
    <xf numFmtId="165" fontId="8" fillId="8" borderId="18" xfId="0" applyNumberFormat="1" applyFont="1" applyFill="1" applyBorder="1"/>
    <xf numFmtId="165" fontId="24" fillId="11" borderId="19" xfId="0" applyNumberFormat="1" applyFont="1" applyFill="1" applyBorder="1"/>
    <xf numFmtId="0" fontId="15" fillId="3" borderId="15" xfId="0" applyFont="1" applyFill="1" applyBorder="1"/>
    <xf numFmtId="165" fontId="15" fillId="3" borderId="15" xfId="0" applyNumberFormat="1" applyFont="1" applyFill="1" applyBorder="1"/>
    <xf numFmtId="165" fontId="15" fillId="3" borderId="19" xfId="0" applyNumberFormat="1" applyFont="1" applyFill="1" applyBorder="1"/>
    <xf numFmtId="165" fontId="15" fillId="13" borderId="16" xfId="0" applyNumberFormat="1" applyFont="1" applyFill="1" applyBorder="1"/>
    <xf numFmtId="165" fontId="15" fillId="3" borderId="17" xfId="0" applyNumberFormat="1" applyFont="1" applyFill="1" applyBorder="1"/>
    <xf numFmtId="165" fontId="15" fillId="3" borderId="18" xfId="0" applyNumberFormat="1" applyFont="1" applyFill="1" applyBorder="1"/>
    <xf numFmtId="165" fontId="25" fillId="3" borderId="19" xfId="0" applyNumberFormat="1" applyFont="1" applyFill="1" applyBorder="1"/>
    <xf numFmtId="165" fontId="15" fillId="3" borderId="20" xfId="0" applyNumberFormat="1" applyFont="1" applyFill="1" applyBorder="1"/>
    <xf numFmtId="165" fontId="15" fillId="3" borderId="21" xfId="0" applyNumberFormat="1" applyFont="1" applyFill="1" applyBorder="1"/>
    <xf numFmtId="165" fontId="15" fillId="0" borderId="16" xfId="0" applyNumberFormat="1" applyFont="1" applyBorder="1"/>
    <xf numFmtId="165" fontId="26" fillId="11" borderId="19" xfId="0" applyNumberFormat="1" applyFont="1" applyFill="1" applyBorder="1"/>
    <xf numFmtId="165" fontId="14" fillId="0" borderId="16" xfId="0" applyNumberFormat="1" applyFont="1" applyBorder="1" applyAlignment="1">
      <alignment horizontal="center"/>
    </xf>
    <xf numFmtId="165" fontId="16" fillId="14" borderId="18" xfId="0" applyNumberFormat="1" applyFont="1" applyFill="1" applyBorder="1"/>
    <xf numFmtId="165" fontId="8" fillId="14" borderId="19" xfId="0" applyNumberFormat="1" applyFont="1" applyFill="1" applyBorder="1"/>
    <xf numFmtId="165" fontId="14" fillId="15" borderId="16" xfId="0" applyNumberFormat="1" applyFont="1" applyFill="1" applyBorder="1" applyAlignment="1">
      <alignment horizontal="center"/>
    </xf>
    <xf numFmtId="0" fontId="27" fillId="0" borderId="0" xfId="0" applyFont="1"/>
    <xf numFmtId="0" fontId="12" fillId="0" borderId="5" xfId="0" applyFont="1" applyBorder="1"/>
    <xf numFmtId="165" fontId="12" fillId="0" borderId="5" xfId="0" applyNumberFormat="1" applyFont="1" applyBorder="1"/>
    <xf numFmtId="165" fontId="12" fillId="0" borderId="33" xfId="0" applyNumberFormat="1" applyFont="1" applyBorder="1"/>
    <xf numFmtId="165" fontId="12" fillId="0" borderId="34" xfId="0" applyNumberFormat="1" applyFont="1" applyBorder="1"/>
    <xf numFmtId="165" fontId="12" fillId="0" borderId="35" xfId="0" applyNumberFormat="1" applyFont="1" applyBorder="1"/>
    <xf numFmtId="165" fontId="12" fillId="0" borderId="36" xfId="0" applyNumberFormat="1" applyFont="1" applyBorder="1"/>
    <xf numFmtId="165" fontId="12" fillId="0" borderId="37" xfId="0" applyNumberFormat="1" applyFont="1" applyBorder="1"/>
    <xf numFmtId="0" fontId="12" fillId="16" borderId="15" xfId="0" applyFont="1" applyFill="1" applyBorder="1"/>
    <xf numFmtId="165" fontId="12" fillId="16" borderId="15" xfId="0" applyNumberFormat="1" applyFont="1" applyFill="1" applyBorder="1"/>
    <xf numFmtId="165" fontId="12" fillId="16" borderId="19" xfId="0" applyNumberFormat="1" applyFont="1" applyFill="1" applyBorder="1"/>
    <xf numFmtId="165" fontId="12" fillId="16" borderId="16" xfId="0" applyNumberFormat="1" applyFont="1" applyFill="1" applyBorder="1"/>
    <xf numFmtId="165" fontId="15" fillId="16" borderId="17" xfId="0" applyNumberFormat="1" applyFont="1" applyFill="1" applyBorder="1"/>
    <xf numFmtId="165" fontId="15" fillId="16" borderId="15" xfId="0" applyNumberFormat="1" applyFont="1" applyFill="1" applyBorder="1"/>
    <xf numFmtId="165" fontId="15" fillId="16" borderId="18" xfId="0" applyNumberFormat="1" applyFont="1" applyFill="1" applyBorder="1"/>
    <xf numFmtId="165" fontId="12" fillId="16" borderId="20" xfId="0" applyNumberFormat="1" applyFont="1" applyFill="1" applyBorder="1"/>
    <xf numFmtId="165" fontId="12" fillId="16" borderId="17" xfId="0" applyNumberFormat="1" applyFont="1" applyFill="1" applyBorder="1"/>
    <xf numFmtId="0" fontId="0" fillId="0" borderId="38" xfId="0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0" fontId="11" fillId="2" borderId="39" xfId="0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5" fontId="11" fillId="2" borderId="41" xfId="0" applyNumberFormat="1" applyFont="1" applyFill="1" applyBorder="1" applyAlignment="1">
      <alignment horizontal="center" vertical="center"/>
    </xf>
    <xf numFmtId="165" fontId="11" fillId="5" borderId="24" xfId="0" applyNumberFormat="1" applyFont="1" applyFill="1" applyBorder="1" applyAlignment="1">
      <alignment horizontal="center" vertical="center"/>
    </xf>
    <xf numFmtId="165" fontId="11" fillId="2" borderId="42" xfId="0" applyNumberFormat="1" applyFont="1" applyFill="1" applyBorder="1" applyAlignment="1">
      <alignment horizontal="center" vertical="center"/>
    </xf>
    <xf numFmtId="165" fontId="11" fillId="2" borderId="43" xfId="0" applyNumberFormat="1" applyFont="1" applyFill="1" applyBorder="1" applyAlignment="1">
      <alignment horizontal="center" vertical="center"/>
    </xf>
    <xf numFmtId="165" fontId="11" fillId="2" borderId="44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26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4" fontId="29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3" fontId="34" fillId="2" borderId="0" xfId="0" applyNumberFormat="1" applyFont="1" applyFill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17" borderId="0" xfId="0" applyNumberFormat="1" applyFont="1" applyFill="1" applyAlignment="1">
      <alignment horizontal="center" wrapText="1"/>
    </xf>
    <xf numFmtId="0" fontId="30" fillId="18" borderId="0" xfId="0" applyFont="1" applyFill="1" applyAlignment="1">
      <alignment vertical="center"/>
    </xf>
    <xf numFmtId="3" fontId="3" fillId="0" borderId="0" xfId="0" applyNumberFormat="1" applyFont="1" applyAlignment="1">
      <alignment horizontal="center"/>
    </xf>
    <xf numFmtId="0" fontId="35" fillId="18" borderId="0" xfId="0" applyFont="1" applyFill="1" applyAlignment="1">
      <alignment horizontal="center" vertical="center"/>
    </xf>
    <xf numFmtId="0" fontId="36" fillId="18" borderId="0" xfId="0" applyFont="1" applyFill="1" applyAlignment="1">
      <alignment horizontal="center" vertical="center"/>
    </xf>
    <xf numFmtId="0" fontId="36" fillId="18" borderId="0" xfId="0" applyFont="1" applyFill="1" applyAlignment="1">
      <alignment horizontal="center" vertical="center" wrapText="1"/>
    </xf>
    <xf numFmtId="0" fontId="37" fillId="18" borderId="49" xfId="0" applyFont="1" applyFill="1" applyBorder="1" applyAlignment="1">
      <alignment horizontal="center" vertical="center" wrapText="1"/>
    </xf>
    <xf numFmtId="14" fontId="37" fillId="18" borderId="50" xfId="0" applyNumberFormat="1" applyFont="1" applyFill="1" applyBorder="1" applyAlignment="1">
      <alignment horizontal="center" vertical="center" wrapText="1"/>
    </xf>
    <xf numFmtId="0" fontId="0" fillId="18" borderId="50" xfId="0" applyFill="1" applyBorder="1" applyAlignment="1">
      <alignment horizontal="center" vertical="center" shrinkToFit="1"/>
    </xf>
    <xf numFmtId="3" fontId="4" fillId="18" borderId="51" xfId="0" applyNumberFormat="1" applyFont="1" applyFill="1" applyBorder="1" applyAlignment="1">
      <alignment horizontal="center" vertical="center" wrapText="1"/>
    </xf>
    <xf numFmtId="167" fontId="0" fillId="18" borderId="50" xfId="1" applyNumberFormat="1" applyFont="1" applyFill="1" applyBorder="1" applyAlignment="1">
      <alignment horizontal="center" vertical="center" wrapText="1"/>
    </xf>
    <xf numFmtId="167" fontId="0" fillId="18" borderId="52" xfId="1" applyNumberFormat="1" applyFont="1" applyFill="1" applyBorder="1" applyAlignment="1">
      <alignment horizontal="center" vertical="center" wrapText="1"/>
    </xf>
    <xf numFmtId="0" fontId="38" fillId="18" borderId="47" xfId="0" applyFont="1" applyFill="1" applyBorder="1" applyAlignment="1">
      <alignment vertical="center"/>
    </xf>
    <xf numFmtId="0" fontId="37" fillId="18" borderId="53" xfId="0" applyFont="1" applyFill="1" applyBorder="1" applyAlignment="1">
      <alignment horizontal="center" vertical="center" wrapText="1"/>
    </xf>
    <xf numFmtId="14" fontId="37" fillId="18" borderId="54" xfId="0" applyNumberFormat="1" applyFont="1" applyFill="1" applyBorder="1" applyAlignment="1">
      <alignment horizontal="center" vertical="center" wrapText="1"/>
    </xf>
    <xf numFmtId="0" fontId="0" fillId="18" borderId="54" xfId="0" applyFill="1" applyBorder="1" applyAlignment="1">
      <alignment horizontal="center" vertical="center" shrinkToFit="1"/>
    </xf>
    <xf numFmtId="3" fontId="4" fillId="18" borderId="54" xfId="0" applyNumberFormat="1" applyFont="1" applyFill="1" applyBorder="1" applyAlignment="1">
      <alignment horizontal="center" vertical="center" wrapText="1"/>
    </xf>
    <xf numFmtId="167" fontId="0" fillId="18" borderId="54" xfId="1" applyNumberFormat="1" applyFont="1" applyFill="1" applyBorder="1" applyAlignment="1">
      <alignment horizontal="center" vertical="center" wrapText="1"/>
    </xf>
    <xf numFmtId="167" fontId="0" fillId="18" borderId="55" xfId="1" applyNumberFormat="1" applyFont="1" applyFill="1" applyBorder="1" applyAlignment="1">
      <alignment horizontal="center" vertical="center" wrapText="1"/>
    </xf>
    <xf numFmtId="3" fontId="37" fillId="0" borderId="0" xfId="0" applyNumberFormat="1" applyFont="1" applyAlignment="1">
      <alignment horizontal="center"/>
    </xf>
    <xf numFmtId="14" fontId="37" fillId="18" borderId="56" xfId="0" applyNumberFormat="1" applyFont="1" applyFill="1" applyBorder="1" applyAlignment="1">
      <alignment horizontal="center" vertical="center" wrapText="1"/>
    </xf>
    <xf numFmtId="0" fontId="0" fillId="18" borderId="56" xfId="0" applyFill="1" applyBorder="1" applyAlignment="1">
      <alignment horizontal="center" vertical="center" shrinkToFit="1"/>
    </xf>
    <xf numFmtId="167" fontId="0" fillId="18" borderId="56" xfId="1" applyNumberFormat="1" applyFont="1" applyFill="1" applyBorder="1" applyAlignment="1">
      <alignment horizontal="center" vertical="center" wrapText="1"/>
    </xf>
    <xf numFmtId="167" fontId="0" fillId="18" borderId="57" xfId="1" applyNumberFormat="1" applyFont="1" applyFill="1" applyBorder="1" applyAlignment="1">
      <alignment horizontal="center" vertical="center" wrapText="1"/>
    </xf>
    <xf numFmtId="0" fontId="4" fillId="18" borderId="47" xfId="0" applyFont="1" applyFill="1" applyBorder="1" applyAlignment="1">
      <alignment vertical="center"/>
    </xf>
    <xf numFmtId="0" fontId="39" fillId="18" borderId="0" xfId="0" applyFont="1" applyFill="1" applyAlignment="1">
      <alignment vertical="center"/>
    </xf>
    <xf numFmtId="0" fontId="4" fillId="19" borderId="0" xfId="0" applyFont="1" applyFill="1" applyAlignment="1">
      <alignment horizontal="center"/>
    </xf>
    <xf numFmtId="3" fontId="4" fillId="18" borderId="56" xfId="0" applyNumberFormat="1" applyFont="1" applyFill="1" applyBorder="1" applyAlignment="1">
      <alignment horizontal="center" vertical="center" wrapText="1"/>
    </xf>
    <xf numFmtId="0" fontId="0" fillId="19" borderId="0" xfId="0" applyFill="1" applyAlignment="1">
      <alignment horizontal="center"/>
    </xf>
    <xf numFmtId="3" fontId="0" fillId="19" borderId="0" xfId="0" applyNumberFormat="1" applyFill="1" applyAlignment="1">
      <alignment horizontal="center"/>
    </xf>
    <xf numFmtId="3" fontId="30" fillId="19" borderId="0" xfId="0" applyNumberFormat="1" applyFont="1" applyFill="1" applyAlignment="1">
      <alignment horizontal="center" vertical="center"/>
    </xf>
    <xf numFmtId="0" fontId="4" fillId="19" borderId="0" xfId="0" applyFont="1" applyFill="1" applyAlignment="1">
      <alignment horizontal="center" wrapText="1"/>
    </xf>
    <xf numFmtId="3" fontId="4" fillId="19" borderId="0" xfId="0" applyNumberFormat="1" applyFont="1" applyFill="1" applyAlignment="1">
      <alignment horizontal="center"/>
    </xf>
    <xf numFmtId="3" fontId="38" fillId="19" borderId="0" xfId="0" applyNumberFormat="1" applyFont="1" applyFill="1" applyAlignment="1">
      <alignment horizontal="center" vertical="center"/>
    </xf>
    <xf numFmtId="0" fontId="0" fillId="19" borderId="0" xfId="0" applyFill="1" applyAlignment="1">
      <alignment horizontal="center" vertical="center" wrapText="1"/>
    </xf>
    <xf numFmtId="3" fontId="0" fillId="19" borderId="0" xfId="0" applyNumberFormat="1" applyFill="1" applyAlignment="1">
      <alignment horizontal="center" vertical="center"/>
    </xf>
    <xf numFmtId="3" fontId="0" fillId="18" borderId="56" xfId="0" applyNumberFormat="1" applyFill="1" applyBorder="1" applyAlignment="1">
      <alignment horizontal="center" vertical="center" wrapText="1"/>
    </xf>
    <xf numFmtId="0" fontId="38" fillId="18" borderId="0" xfId="0" applyFont="1" applyFill="1" applyAlignment="1">
      <alignment vertical="center"/>
    </xf>
    <xf numFmtId="0" fontId="39" fillId="19" borderId="0" xfId="0" applyFont="1" applyFill="1" applyAlignment="1">
      <alignment horizontal="center" vertical="center" wrapText="1"/>
    </xf>
    <xf numFmtId="3" fontId="4" fillId="19" borderId="0" xfId="0" applyNumberFormat="1" applyFont="1" applyFill="1" applyAlignment="1">
      <alignment horizontal="center" vertical="center"/>
    </xf>
    <xf numFmtId="3" fontId="4" fillId="20" borderId="0" xfId="0" applyNumberFormat="1" applyFont="1" applyFill="1" applyAlignment="1">
      <alignment horizontal="center" vertical="center"/>
    </xf>
    <xf numFmtId="0" fontId="0" fillId="19" borderId="0" xfId="0" applyFill="1" applyAlignment="1">
      <alignment horizontal="center" wrapText="1"/>
    </xf>
    <xf numFmtId="0" fontId="4" fillId="19" borderId="0" xfId="0" applyFont="1" applyFill="1" applyAlignment="1">
      <alignment horizontal="center" vertical="center" wrapText="1"/>
    </xf>
    <xf numFmtId="9" fontId="4" fillId="19" borderId="0" xfId="2" applyFont="1" applyFill="1" applyAlignment="1">
      <alignment horizontal="center" vertical="center"/>
    </xf>
    <xf numFmtId="3" fontId="3" fillId="19" borderId="0" xfId="0" applyNumberFormat="1" applyFont="1" applyFill="1" applyAlignment="1">
      <alignment horizontal="center"/>
    </xf>
    <xf numFmtId="0" fontId="37" fillId="18" borderId="58" xfId="0" applyFont="1" applyFill="1" applyBorder="1" applyAlignment="1">
      <alignment horizontal="center" vertical="center" wrapText="1"/>
    </xf>
    <xf numFmtId="14" fontId="37" fillId="18" borderId="59" xfId="0" applyNumberFormat="1" applyFont="1" applyFill="1" applyBorder="1" applyAlignment="1">
      <alignment horizontal="center" vertical="center" wrapText="1"/>
    </xf>
    <xf numFmtId="0" fontId="0" fillId="18" borderId="59" xfId="0" applyFill="1" applyBorder="1" applyAlignment="1">
      <alignment horizontal="center" vertical="center" shrinkToFit="1"/>
    </xf>
    <xf numFmtId="3" fontId="0" fillId="18" borderId="59" xfId="0" applyNumberFormat="1" applyFill="1" applyBorder="1" applyAlignment="1">
      <alignment horizontal="center" vertical="center" wrapText="1"/>
    </xf>
    <xf numFmtId="167" fontId="0" fillId="18" borderId="59" xfId="1" applyNumberFormat="1" applyFont="1" applyFill="1" applyBorder="1" applyAlignment="1">
      <alignment horizontal="center" vertical="center" wrapText="1"/>
    </xf>
    <xf numFmtId="167" fontId="0" fillId="18" borderId="60" xfId="1" applyNumberFormat="1" applyFont="1" applyFill="1" applyBorder="1" applyAlignment="1">
      <alignment horizontal="center" vertical="center" wrapText="1"/>
    </xf>
    <xf numFmtId="9" fontId="38" fillId="18" borderId="0" xfId="2" applyFont="1" applyFill="1" applyAlignment="1">
      <alignment vertical="center"/>
    </xf>
    <xf numFmtId="3" fontId="34" fillId="19" borderId="0" xfId="0" applyNumberFormat="1" applyFont="1" applyFill="1" applyAlignment="1">
      <alignment horizontal="center"/>
    </xf>
    <xf numFmtId="3" fontId="40" fillId="19" borderId="0" xfId="0" applyNumberFormat="1" applyFont="1" applyFill="1" applyAlignment="1">
      <alignment horizontal="center"/>
    </xf>
    <xf numFmtId="0" fontId="37" fillId="18" borderId="0" xfId="0" applyFont="1" applyFill="1" applyAlignment="1">
      <alignment horizontal="center" vertical="center" wrapText="1"/>
    </xf>
    <xf numFmtId="14" fontId="37" fillId="18" borderId="0" xfId="0" applyNumberFormat="1" applyFont="1" applyFill="1" applyAlignment="1">
      <alignment horizontal="center" vertical="center" wrapText="1"/>
    </xf>
    <xf numFmtId="0" fontId="0" fillId="18" borderId="0" xfId="0" applyFill="1" applyAlignment="1">
      <alignment horizontal="center" vertical="center" shrinkToFit="1"/>
    </xf>
    <xf numFmtId="3" fontId="0" fillId="18" borderId="0" xfId="0" applyNumberFormat="1" applyFill="1" applyAlignment="1">
      <alignment horizontal="center" vertical="center" wrapText="1"/>
    </xf>
    <xf numFmtId="167" fontId="0" fillId="18" borderId="0" xfId="1" applyNumberFormat="1" applyFont="1" applyFill="1" applyAlignment="1">
      <alignment horizontal="center" vertical="center" wrapText="1"/>
    </xf>
    <xf numFmtId="0" fontId="34" fillId="18" borderId="0" xfId="0" applyFont="1" applyFill="1"/>
    <xf numFmtId="0" fontId="0" fillId="18" borderId="0" xfId="0" applyFill="1" applyAlignment="1">
      <alignment horizontal="center"/>
    </xf>
    <xf numFmtId="0" fontId="41" fillId="21" borderId="0" xfId="0" applyFont="1" applyFill="1"/>
    <xf numFmtId="0" fontId="0" fillId="21" borderId="0" xfId="0" applyFill="1"/>
    <xf numFmtId="167" fontId="4" fillId="18" borderId="0" xfId="0" applyNumberFormat="1" applyFont="1" applyFill="1" applyAlignment="1">
      <alignment horizontal="center"/>
    </xf>
    <xf numFmtId="167" fontId="42" fillId="18" borderId="0" xfId="0" applyNumberFormat="1" applyFont="1" applyFill="1" applyAlignment="1">
      <alignment horizontal="center"/>
    </xf>
    <xf numFmtId="0" fontId="4" fillId="0" borderId="0" xfId="0" applyFont="1"/>
    <xf numFmtId="0" fontId="4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17" borderId="0" xfId="0" applyFont="1" applyFill="1" applyAlignment="1">
      <alignment horizontal="center"/>
    </xf>
    <xf numFmtId="3" fontId="38" fillId="0" borderId="0" xfId="0" applyNumberFormat="1" applyFont="1" applyAlignment="1">
      <alignment vertical="center"/>
    </xf>
    <xf numFmtId="169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34" fillId="18" borderId="61" xfId="0" applyFont="1" applyFill="1" applyBorder="1"/>
    <xf numFmtId="0" fontId="34" fillId="18" borderId="62" xfId="0" applyFont="1" applyFill="1" applyBorder="1" applyAlignment="1">
      <alignment horizontal="center"/>
    </xf>
    <xf numFmtId="0" fontId="34" fillId="18" borderId="62" xfId="0" applyFont="1" applyFill="1" applyBorder="1" applyAlignment="1">
      <alignment horizontal="right"/>
    </xf>
    <xf numFmtId="167" fontId="34" fillId="18" borderId="62" xfId="0" applyNumberFormat="1" applyFont="1" applyFill="1" applyBorder="1" applyAlignment="1">
      <alignment horizontal="right"/>
    </xf>
    <xf numFmtId="9" fontId="34" fillId="18" borderId="63" xfId="2" applyFont="1" applyFill="1" applyBorder="1" applyAlignment="1">
      <alignment horizontal="center"/>
    </xf>
    <xf numFmtId="167" fontId="30" fillId="18" borderId="0" xfId="0" applyNumberFormat="1" applyFont="1" applyFill="1" applyAlignment="1">
      <alignment vertical="center"/>
    </xf>
    <xf numFmtId="0" fontId="34" fillId="18" borderId="47" xfId="0" applyFont="1" applyFill="1" applyBorder="1"/>
    <xf numFmtId="0" fontId="34" fillId="18" borderId="0" xfId="0" applyFont="1" applyFill="1" applyAlignment="1">
      <alignment horizontal="right"/>
    </xf>
    <xf numFmtId="167" fontId="34" fillId="18" borderId="0" xfId="0" applyNumberFormat="1" applyFont="1" applyFill="1" applyAlignment="1">
      <alignment horizontal="right"/>
    </xf>
    <xf numFmtId="9" fontId="34" fillId="18" borderId="64" xfId="2" applyFont="1" applyFill="1" applyBorder="1" applyAlignment="1">
      <alignment horizontal="center"/>
    </xf>
    <xf numFmtId="0" fontId="0" fillId="18" borderId="47" xfId="0" applyFill="1" applyBorder="1"/>
    <xf numFmtId="3" fontId="34" fillId="18" borderId="0" xfId="0" applyNumberFormat="1" applyFont="1" applyFill="1" applyAlignment="1">
      <alignment horizontal="right"/>
    </xf>
    <xf numFmtId="0" fontId="0" fillId="18" borderId="64" xfId="0" applyFill="1" applyBorder="1" applyAlignment="1">
      <alignment horizontal="center"/>
    </xf>
    <xf numFmtId="0" fontId="0" fillId="18" borderId="65" xfId="0" applyFill="1" applyBorder="1"/>
    <xf numFmtId="2" fontId="0" fillId="18" borderId="66" xfId="0" applyNumberFormat="1" applyFill="1" applyBorder="1" applyAlignment="1">
      <alignment horizontal="center"/>
    </xf>
    <xf numFmtId="0" fontId="0" fillId="18" borderId="66" xfId="0" applyFill="1" applyBorder="1" applyAlignment="1">
      <alignment horizontal="center"/>
    </xf>
    <xf numFmtId="0" fontId="0" fillId="18" borderId="67" xfId="0" applyFill="1" applyBorder="1" applyAlignment="1">
      <alignment horizontal="center"/>
    </xf>
    <xf numFmtId="0" fontId="0" fillId="18" borderId="0" xfId="0" applyFill="1"/>
    <xf numFmtId="3" fontId="30" fillId="0" borderId="0" xfId="0" applyNumberFormat="1" applyFont="1" applyAlignment="1">
      <alignment vertical="center" wrapText="1"/>
    </xf>
    <xf numFmtId="3" fontId="36" fillId="0" borderId="0" xfId="0" applyNumberFormat="1" applyFont="1" applyAlignment="1">
      <alignment vertical="center"/>
    </xf>
    <xf numFmtId="3" fontId="4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 vertical="center"/>
    </xf>
    <xf numFmtId="3" fontId="4" fillId="17" borderId="0" xfId="0" applyNumberFormat="1" applyFont="1" applyFill="1" applyAlignment="1">
      <alignment horizontal="center"/>
    </xf>
    <xf numFmtId="3" fontId="4" fillId="14" borderId="0" xfId="0" applyNumberFormat="1" applyFont="1" applyFill="1" applyAlignment="1">
      <alignment horizontal="center"/>
    </xf>
    <xf numFmtId="3" fontId="2" fillId="2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center"/>
    </xf>
    <xf numFmtId="170" fontId="2" fillId="23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36" fillId="0" borderId="0" xfId="0" applyFont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5" fillId="0" borderId="0" xfId="0" applyFont="1"/>
    <xf numFmtId="0" fontId="47" fillId="0" borderId="49" xfId="0" applyFont="1" applyBorder="1" applyAlignment="1">
      <alignment horizontal="center" vertical="center" wrapText="1"/>
    </xf>
    <xf numFmtId="14" fontId="48" fillId="0" borderId="51" xfId="0" applyNumberFormat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3" fontId="31" fillId="24" borderId="0" xfId="0" applyNumberFormat="1" applyFont="1" applyFill="1" applyAlignment="1">
      <alignment horizontal="center" vertical="center"/>
    </xf>
    <xf numFmtId="3" fontId="46" fillId="24" borderId="0" xfId="0" applyNumberFormat="1" applyFont="1" applyFill="1" applyAlignment="1">
      <alignment vertical="center"/>
    </xf>
    <xf numFmtId="3" fontId="45" fillId="24" borderId="0" xfId="0" applyNumberFormat="1" applyFont="1" applyFill="1" applyAlignment="1">
      <alignment vertical="center"/>
    </xf>
    <xf numFmtId="3" fontId="31" fillId="24" borderId="0" xfId="0" applyNumberFormat="1" applyFont="1" applyFill="1" applyAlignment="1">
      <alignment vertical="center"/>
    </xf>
    <xf numFmtId="0" fontId="5" fillId="24" borderId="0" xfId="0" applyFont="1" applyFill="1"/>
    <xf numFmtId="0" fontId="37" fillId="0" borderId="53" xfId="0" applyFont="1" applyBorder="1" applyAlignment="1">
      <alignment horizontal="center" vertical="center" wrapText="1"/>
    </xf>
    <xf numFmtId="14" fontId="40" fillId="0" borderId="56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shrinkToFit="1"/>
    </xf>
    <xf numFmtId="3" fontId="37" fillId="0" borderId="56" xfId="0" applyNumberFormat="1" applyFont="1" applyBorder="1" applyAlignment="1">
      <alignment horizontal="center" vertical="center" wrapText="1"/>
    </xf>
    <xf numFmtId="167" fontId="0" fillId="0" borderId="56" xfId="1" applyNumberFormat="1" applyFont="1" applyBorder="1" applyAlignment="1">
      <alignment horizontal="center" vertical="center" wrapText="1"/>
    </xf>
    <xf numFmtId="167" fontId="0" fillId="0" borderId="57" xfId="1" applyNumberFormat="1" applyFont="1" applyBorder="1" applyAlignment="1">
      <alignment horizontal="center" vertical="center" wrapText="1"/>
    </xf>
    <xf numFmtId="3" fontId="49" fillId="24" borderId="0" xfId="0" applyNumberFormat="1" applyFont="1" applyFill="1" applyAlignment="1">
      <alignment horizontal="center" vertical="center"/>
    </xf>
    <xf numFmtId="10" fontId="46" fillId="24" borderId="0" xfId="2" applyNumberFormat="1" applyFont="1" applyFill="1" applyAlignment="1">
      <alignment vertical="center"/>
    </xf>
    <xf numFmtId="3" fontId="3" fillId="0" borderId="56" xfId="0" applyNumberFormat="1" applyFont="1" applyBorder="1" applyAlignment="1">
      <alignment horizontal="center" vertical="center" wrapText="1"/>
    </xf>
    <xf numFmtId="3" fontId="38" fillId="0" borderId="56" xfId="0" applyNumberFormat="1" applyFont="1" applyBorder="1" applyAlignment="1">
      <alignment horizontal="center" vertical="center" wrapText="1"/>
    </xf>
    <xf numFmtId="167" fontId="4" fillId="0" borderId="56" xfId="1" applyNumberFormat="1" applyFont="1" applyBorder="1" applyAlignment="1">
      <alignment horizontal="center" vertical="center" wrapText="1"/>
    </xf>
    <xf numFmtId="167" fontId="4" fillId="2" borderId="56" xfId="1" applyNumberFormat="1" applyFont="1" applyFill="1" applyBorder="1" applyAlignment="1">
      <alignment horizontal="center" vertical="center" wrapText="1"/>
    </xf>
    <xf numFmtId="167" fontId="4" fillId="0" borderId="57" xfId="1" applyNumberFormat="1" applyFont="1" applyBorder="1" applyAlignment="1">
      <alignment horizontal="center" vertical="center" wrapText="1"/>
    </xf>
    <xf numFmtId="2" fontId="37" fillId="0" borderId="53" xfId="0" applyNumberFormat="1" applyFont="1" applyBorder="1" applyAlignment="1">
      <alignment horizontal="center" vertical="center" wrapText="1"/>
    </xf>
    <xf numFmtId="2" fontId="40" fillId="0" borderId="56" xfId="0" applyNumberFormat="1" applyFont="1" applyBorder="1" applyAlignment="1">
      <alignment horizontal="center" vertical="center" wrapText="1"/>
    </xf>
    <xf numFmtId="2" fontId="0" fillId="0" borderId="56" xfId="0" applyNumberFormat="1" applyBorder="1" applyAlignment="1">
      <alignment horizontal="center" vertical="center" shrinkToFit="1"/>
    </xf>
    <xf numFmtId="2" fontId="50" fillId="0" borderId="56" xfId="0" applyNumberFormat="1" applyFont="1" applyBorder="1" applyAlignment="1">
      <alignment horizontal="center" vertical="center" wrapText="1"/>
    </xf>
    <xf numFmtId="167" fontId="4" fillId="17" borderId="56" xfId="1" applyNumberFormat="1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/>
    </xf>
    <xf numFmtId="3" fontId="3" fillId="24" borderId="0" xfId="0" applyNumberFormat="1" applyFont="1" applyFill="1" applyAlignment="1">
      <alignment horizontal="center"/>
    </xf>
    <xf numFmtId="0" fontId="51" fillId="0" borderId="0" xfId="0" applyFont="1" applyAlignment="1">
      <alignment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shrinkToFit="1"/>
    </xf>
    <xf numFmtId="167" fontId="3" fillId="0" borderId="56" xfId="1" applyNumberFormat="1" applyFont="1" applyBorder="1" applyAlignment="1">
      <alignment horizontal="center" vertical="center" wrapText="1"/>
    </xf>
    <xf numFmtId="167" fontId="3" fillId="0" borderId="57" xfId="1" applyNumberFormat="1" applyFont="1" applyBorder="1" applyAlignment="1">
      <alignment horizontal="center" vertical="center" wrapText="1"/>
    </xf>
    <xf numFmtId="167" fontId="4" fillId="14" borderId="56" xfId="1" applyNumberFormat="1" applyFont="1" applyFill="1" applyBorder="1" applyAlignment="1">
      <alignment horizontal="center" vertical="center" wrapText="1"/>
    </xf>
    <xf numFmtId="3" fontId="5" fillId="24" borderId="0" xfId="0" applyNumberFormat="1" applyFont="1" applyFill="1"/>
    <xf numFmtId="0" fontId="0" fillId="0" borderId="56" xfId="0" applyBorder="1" applyAlignment="1">
      <alignment horizontal="center" vertical="center" wrapText="1"/>
    </xf>
    <xf numFmtId="167" fontId="4" fillId="22" borderId="56" xfId="1" applyNumberFormat="1" applyFont="1" applyFill="1" applyBorder="1" applyAlignment="1">
      <alignment horizontal="center" vertical="center" wrapText="1"/>
    </xf>
    <xf numFmtId="3" fontId="49" fillId="24" borderId="0" xfId="0" applyNumberFormat="1" applyFont="1" applyFill="1" applyAlignment="1">
      <alignment vertical="center"/>
    </xf>
    <xf numFmtId="3" fontId="52" fillId="24" borderId="0" xfId="0" applyNumberFormat="1" applyFont="1" applyFill="1" applyAlignment="1">
      <alignment vertical="center"/>
    </xf>
    <xf numFmtId="171" fontId="5" fillId="24" borderId="0" xfId="0" applyNumberFormat="1" applyFont="1" applyFill="1"/>
    <xf numFmtId="14" fontId="0" fillId="0" borderId="56" xfId="0" applyNumberFormat="1" applyBorder="1" applyAlignment="1">
      <alignment horizontal="center" vertical="center" wrapText="1"/>
    </xf>
    <xf numFmtId="3" fontId="50" fillId="0" borderId="56" xfId="0" applyNumberFormat="1" applyFont="1" applyBorder="1" applyAlignment="1">
      <alignment horizontal="center" vertical="center" wrapText="1"/>
    </xf>
    <xf numFmtId="167" fontId="2" fillId="4" borderId="56" xfId="1" applyNumberFormat="1" applyFont="1" applyFill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14" fontId="34" fillId="0" borderId="56" xfId="0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left" vertical="center"/>
    </xf>
    <xf numFmtId="167" fontId="40" fillId="25" borderId="56" xfId="1" applyNumberFormat="1" applyFont="1" applyFill="1" applyBorder="1" applyAlignment="1">
      <alignment horizontal="center" vertical="center" wrapText="1"/>
    </xf>
    <xf numFmtId="3" fontId="49" fillId="0" borderId="0" xfId="0" applyNumberFormat="1" applyFont="1" applyAlignment="1">
      <alignment vertical="center"/>
    </xf>
    <xf numFmtId="0" fontId="37" fillId="0" borderId="58" xfId="0" applyFont="1" applyBorder="1" applyAlignment="1">
      <alignment horizontal="center" vertical="center" wrapText="1"/>
    </xf>
    <xf numFmtId="14" fontId="40" fillId="0" borderId="59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shrinkToFit="1"/>
    </xf>
    <xf numFmtId="3" fontId="50" fillId="0" borderId="59" xfId="0" applyNumberFormat="1" applyFont="1" applyBorder="1" applyAlignment="1">
      <alignment horizontal="center" vertical="center" wrapText="1"/>
    </xf>
    <xf numFmtId="167" fontId="4" fillId="0" borderId="59" xfId="1" applyNumberFormat="1" applyFont="1" applyBorder="1" applyAlignment="1">
      <alignment horizontal="center" vertical="center" wrapText="1"/>
    </xf>
    <xf numFmtId="167" fontId="2" fillId="23" borderId="59" xfId="1" applyNumberFormat="1" applyFont="1" applyFill="1" applyBorder="1" applyAlignment="1">
      <alignment horizontal="center" vertical="center" wrapText="1"/>
    </xf>
    <xf numFmtId="167" fontId="4" fillId="0" borderId="60" xfId="1" applyNumberFormat="1" applyFont="1" applyBorder="1" applyAlignment="1">
      <alignment horizontal="center" vertical="center" wrapText="1"/>
    </xf>
    <xf numFmtId="0" fontId="31" fillId="24" borderId="0" xfId="0" applyFont="1" applyFill="1" applyAlignment="1">
      <alignment vertical="center"/>
    </xf>
    <xf numFmtId="0" fontId="4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7" fontId="0" fillId="0" borderId="0" xfId="1" applyNumberFormat="1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0" fontId="34" fillId="24" borderId="0" xfId="2" applyNumberFormat="1" applyFont="1" applyFill="1" applyAlignment="1">
      <alignment vertical="center"/>
    </xf>
    <xf numFmtId="3" fontId="34" fillId="24" borderId="0" xfId="0" applyNumberFormat="1" applyFont="1" applyFill="1" applyAlignment="1">
      <alignment wrapText="1"/>
    </xf>
    <xf numFmtId="0" fontId="5" fillId="2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53" fillId="0" borderId="71" xfId="0" applyFont="1" applyBorder="1" applyAlignment="1">
      <alignment horizontal="center"/>
    </xf>
    <xf numFmtId="9" fontId="54" fillId="0" borderId="48" xfId="2" applyFont="1" applyBorder="1" applyAlignment="1">
      <alignment horizontal="center" vertical="center"/>
    </xf>
    <xf numFmtId="9" fontId="54" fillId="0" borderId="72" xfId="2" applyFont="1" applyBorder="1" applyAlignment="1">
      <alignment horizontal="center" vertical="center"/>
    </xf>
    <xf numFmtId="9" fontId="53" fillId="0" borderId="72" xfId="2" applyFont="1" applyBorder="1" applyAlignment="1">
      <alignment horizontal="center" vertical="center"/>
    </xf>
    <xf numFmtId="167" fontId="55" fillId="0" borderId="48" xfId="1" applyNumberFormat="1" applyFont="1" applyBorder="1" applyAlignment="1">
      <alignment horizontal="center" vertical="center"/>
    </xf>
    <xf numFmtId="167" fontId="55" fillId="0" borderId="48" xfId="1" applyNumberFormat="1" applyFont="1" applyBorder="1" applyAlignment="1">
      <alignment horizontal="left" vertical="center"/>
    </xf>
    <xf numFmtId="3" fontId="46" fillId="0" borderId="0" xfId="0" applyNumberFormat="1" applyFont="1" applyAlignment="1">
      <alignment vertical="center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72" fontId="56" fillId="0" borderId="48" xfId="1" applyNumberFormat="1" applyFont="1" applyBorder="1" applyAlignment="1">
      <alignment horizontal="center" vertical="center"/>
    </xf>
    <xf numFmtId="9" fontId="56" fillId="0" borderId="48" xfId="2" applyFont="1" applyBorder="1" applyAlignment="1">
      <alignment horizontal="center" vertical="center"/>
    </xf>
    <xf numFmtId="9" fontId="56" fillId="0" borderId="72" xfId="2" applyFont="1" applyBorder="1" applyAlignment="1">
      <alignment horizontal="center" vertical="center"/>
    </xf>
    <xf numFmtId="167" fontId="48" fillId="0" borderId="72" xfId="1" applyNumberFormat="1" applyFont="1" applyBorder="1" applyAlignment="1">
      <alignment horizontal="center" vertical="center"/>
    </xf>
    <xf numFmtId="167" fontId="34" fillId="24" borderId="0" xfId="1" applyNumberFormat="1" applyFont="1" applyFill="1" applyAlignment="1">
      <alignment vertical="center"/>
    </xf>
    <xf numFmtId="9" fontId="49" fillId="24" borderId="0" xfId="2" applyFont="1" applyFill="1" applyAlignment="1">
      <alignment vertical="center"/>
    </xf>
    <xf numFmtId="14" fontId="46" fillId="0" borderId="0" xfId="0" applyNumberFormat="1" applyFont="1" applyAlignment="1">
      <alignment vertical="center"/>
    </xf>
    <xf numFmtId="167" fontId="0" fillId="0" borderId="0" xfId="0" applyNumberFormat="1" applyAlignment="1">
      <alignment horizontal="center"/>
    </xf>
    <xf numFmtId="172" fontId="55" fillId="0" borderId="0" xfId="1" applyNumberFormat="1" applyFont="1" applyAlignment="1">
      <alignment horizontal="center" vertical="center"/>
    </xf>
    <xf numFmtId="167" fontId="57" fillId="0" borderId="0" xfId="0" applyNumberFormat="1" applyFont="1" applyAlignment="1">
      <alignment horizontal="center"/>
    </xf>
    <xf numFmtId="0" fontId="30" fillId="0" borderId="0" xfId="0" applyFont="1" applyAlignment="1">
      <alignment vertical="center"/>
    </xf>
    <xf numFmtId="0" fontId="58" fillId="26" borderId="71" xfId="0" applyFont="1" applyFill="1" applyBorder="1" applyAlignment="1">
      <alignment horizontal="left" vertical="center"/>
    </xf>
    <xf numFmtId="0" fontId="0" fillId="26" borderId="72" xfId="0" applyFill="1" applyBorder="1" applyAlignment="1">
      <alignment horizontal="center" vertical="center"/>
    </xf>
    <xf numFmtId="172" fontId="4" fillId="0" borderId="7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9" fontId="55" fillId="0" borderId="0" xfId="2" applyFont="1" applyAlignment="1">
      <alignment horizontal="center" vertical="center"/>
    </xf>
    <xf numFmtId="173" fontId="55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8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7" fontId="0" fillId="0" borderId="0" xfId="1" applyNumberFormat="1" applyFont="1" applyAlignment="1">
      <alignment horizontal="center" wrapText="1"/>
    </xf>
    <xf numFmtId="174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67" fontId="0" fillId="0" borderId="0" xfId="0" applyNumberFormat="1" applyAlignment="1">
      <alignment wrapText="1"/>
    </xf>
    <xf numFmtId="14" fontId="59" fillId="0" borderId="0" xfId="0" applyNumberFormat="1" applyFont="1" applyAlignment="1">
      <alignment horizontal="center"/>
    </xf>
    <xf numFmtId="175" fontId="0" fillId="0" borderId="0" xfId="1" applyNumberFormat="1" applyFont="1" applyAlignment="1">
      <alignment wrapText="1"/>
    </xf>
    <xf numFmtId="176" fontId="0" fillId="0" borderId="0" xfId="1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3" fontId="60" fillId="0" borderId="0" xfId="0" applyNumberFormat="1" applyFont="1" applyAlignment="1">
      <alignment vertical="center"/>
    </xf>
    <xf numFmtId="3" fontId="0" fillId="0" borderId="0" xfId="0" applyNumberFormat="1" applyAlignment="1">
      <alignment horizontal="left"/>
    </xf>
    <xf numFmtId="14" fontId="61" fillId="0" borderId="0" xfId="0" applyNumberFormat="1" applyFont="1" applyAlignment="1">
      <alignment horizontal="center"/>
    </xf>
    <xf numFmtId="0" fontId="4" fillId="0" borderId="73" xfId="0" applyFont="1" applyBorder="1" applyAlignment="1">
      <alignment horizontal="center" wrapText="1"/>
    </xf>
    <xf numFmtId="3" fontId="4" fillId="0" borderId="44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38" fillId="0" borderId="43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38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3" fontId="38" fillId="0" borderId="57" xfId="0" applyNumberFormat="1" applyFont="1" applyBorder="1" applyAlignment="1">
      <alignment horizontal="center" vertical="center"/>
    </xf>
    <xf numFmtId="0" fontId="50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9" fontId="4" fillId="0" borderId="58" xfId="2" applyFont="1" applyBorder="1" applyAlignment="1">
      <alignment horizontal="center"/>
    </xf>
    <xf numFmtId="9" fontId="4" fillId="0" borderId="59" xfId="2" applyFont="1" applyBorder="1" applyAlignment="1">
      <alignment horizontal="center"/>
    </xf>
    <xf numFmtId="9" fontId="4" fillId="0" borderId="60" xfId="2" applyFont="1" applyBorder="1" applyAlignment="1">
      <alignment horizontal="center"/>
    </xf>
    <xf numFmtId="9" fontId="0" fillId="0" borderId="0" xfId="2" applyFont="1" applyAlignment="1">
      <alignment horizontal="center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0" fillId="0" borderId="76" xfId="0" applyNumberFormat="1" applyBorder="1" applyAlignment="1">
      <alignment horizontal="center" vertical="center"/>
    </xf>
    <xf numFmtId="3" fontId="0" fillId="0" borderId="77" xfId="0" applyNumberFormat="1" applyBorder="1" applyAlignment="1">
      <alignment horizontal="center" vertical="center"/>
    </xf>
    <xf numFmtId="3" fontId="0" fillId="0" borderId="78" xfId="0" applyNumberFormat="1" applyBorder="1" applyAlignment="1">
      <alignment horizontal="center" vertical="center"/>
    </xf>
    <xf numFmtId="3" fontId="0" fillId="0" borderId="68" xfId="0" applyNumberFormat="1" applyBorder="1" applyAlignment="1">
      <alignment horizontal="center" vertical="center"/>
    </xf>
    <xf numFmtId="3" fontId="0" fillId="0" borderId="69" xfId="0" applyNumberFormat="1" applyBorder="1" applyAlignment="1">
      <alignment horizontal="center" vertical="center"/>
    </xf>
    <xf numFmtId="3" fontId="0" fillId="0" borderId="70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64" xfId="0" applyNumberFormat="1" applyBorder="1" applyAlignment="1">
      <alignment horizontal="center" vertical="center"/>
    </xf>
    <xf numFmtId="3" fontId="0" fillId="0" borderId="58" xfId="0" applyNumberFormat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5" fillId="0" borderId="71" xfId="0" applyFont="1" applyBorder="1" applyAlignment="1">
      <alignment horizontal="center" vertical="center"/>
    </xf>
    <xf numFmtId="9" fontId="62" fillId="0" borderId="48" xfId="2" applyFont="1" applyBorder="1" applyAlignment="1">
      <alignment horizontal="center" vertical="center"/>
    </xf>
    <xf numFmtId="9" fontId="62" fillId="0" borderId="72" xfId="2" applyFont="1" applyBorder="1" applyAlignment="1">
      <alignment horizontal="center" vertical="center"/>
    </xf>
    <xf numFmtId="9" fontId="55" fillId="0" borderId="72" xfId="2" applyFont="1" applyBorder="1" applyAlignment="1">
      <alignment horizontal="center" vertical="center"/>
    </xf>
    <xf numFmtId="172" fontId="48" fillId="0" borderId="48" xfId="1" applyNumberFormat="1" applyFont="1" applyBorder="1" applyAlignment="1">
      <alignment horizontal="center" vertical="center"/>
    </xf>
    <xf numFmtId="9" fontId="48" fillId="0" borderId="48" xfId="2" applyFont="1" applyBorder="1" applyAlignment="1">
      <alignment horizontal="center" vertical="center"/>
    </xf>
    <xf numFmtId="9" fontId="48" fillId="0" borderId="72" xfId="2" applyFont="1" applyBorder="1" applyAlignment="1">
      <alignment horizontal="center" vertical="center"/>
    </xf>
    <xf numFmtId="0" fontId="63" fillId="0" borderId="71" xfId="0" applyFont="1" applyBorder="1" applyAlignment="1">
      <alignment horizontal="center" vertical="center"/>
    </xf>
    <xf numFmtId="0" fontId="64" fillId="0" borderId="79" xfId="0" applyFont="1" applyBorder="1" applyAlignment="1">
      <alignment horizontal="center" vertical="center"/>
    </xf>
    <xf numFmtId="172" fontId="63" fillId="0" borderId="72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172" fontId="63" fillId="0" borderId="0" xfId="0" applyNumberFormat="1" applyFont="1" applyAlignment="1">
      <alignment horizontal="center" vertical="center"/>
    </xf>
    <xf numFmtId="173" fontId="55" fillId="27" borderId="61" xfId="1" applyNumberFormat="1" applyFont="1" applyFill="1" applyBorder="1" applyAlignment="1">
      <alignment horizontal="center" vertical="center"/>
    </xf>
    <xf numFmtId="173" fontId="55" fillId="27" borderId="62" xfId="1" applyNumberFormat="1" applyFont="1" applyFill="1" applyBorder="1" applyAlignment="1">
      <alignment horizontal="center" vertical="center"/>
    </xf>
    <xf numFmtId="3" fontId="0" fillId="27" borderId="62" xfId="0" applyNumberFormat="1" applyFill="1" applyBorder="1" applyAlignment="1">
      <alignment horizontal="center"/>
    </xf>
    <xf numFmtId="0" fontId="0" fillId="27" borderId="63" xfId="0" applyFill="1" applyBorder="1" applyAlignment="1">
      <alignment horizontal="center" vertical="center"/>
    </xf>
    <xf numFmtId="3" fontId="0" fillId="27" borderId="65" xfId="0" applyNumberFormat="1" applyFill="1" applyBorder="1" applyAlignment="1">
      <alignment horizontal="center"/>
    </xf>
    <xf numFmtId="0" fontId="0" fillId="27" borderId="66" xfId="0" applyFill="1" applyBorder="1" applyAlignment="1">
      <alignment horizontal="center" vertical="center"/>
    </xf>
    <xf numFmtId="10" fontId="65" fillId="27" borderId="66" xfId="2" applyNumberFormat="1" applyFont="1" applyFill="1" applyBorder="1" applyAlignment="1">
      <alignment horizontal="center" vertical="center"/>
    </xf>
    <xf numFmtId="0" fontId="0" fillId="27" borderId="67" xfId="0" applyFill="1" applyBorder="1" applyAlignment="1">
      <alignment horizontal="center" vertical="center"/>
    </xf>
    <xf numFmtId="172" fontId="63" fillId="20" borderId="48" xfId="0" applyNumberFormat="1" applyFont="1" applyFill="1" applyBorder="1" applyAlignment="1">
      <alignment horizontal="center" vertical="center"/>
    </xf>
    <xf numFmtId="0" fontId="3" fillId="0" borderId="71" xfId="0" applyFont="1" applyBorder="1" applyAlignment="1">
      <alignment wrapText="1"/>
    </xf>
    <xf numFmtId="0" fontId="3" fillId="0" borderId="79" xfId="0" applyFont="1" applyBorder="1" applyAlignment="1">
      <alignment wrapText="1"/>
    </xf>
    <xf numFmtId="0" fontId="34" fillId="0" borderId="72" xfId="0" applyFont="1" applyBorder="1" applyAlignment="1">
      <alignment horizontal="right" vertical="center"/>
    </xf>
    <xf numFmtId="167" fontId="34" fillId="0" borderId="48" xfId="0" applyNumberFormat="1" applyFont="1" applyBorder="1" applyAlignment="1">
      <alignment horizontal="center" vertical="center" wrapText="1"/>
    </xf>
    <xf numFmtId="167" fontId="66" fillId="0" borderId="48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67" fillId="0" borderId="0" xfId="0" applyFont="1"/>
    <xf numFmtId="17" fontId="0" fillId="0" borderId="0" xfId="0" applyNumberFormat="1" applyAlignment="1">
      <alignment horizontal="center" vertical="center"/>
    </xf>
    <xf numFmtId="0" fontId="0" fillId="28" borderId="80" xfId="0" applyFill="1" applyBorder="1"/>
    <xf numFmtId="3" fontId="0" fillId="0" borderId="81" xfId="0" applyNumberFormat="1" applyBorder="1" applyAlignment="1">
      <alignment horizontal="center" vertical="center"/>
    </xf>
    <xf numFmtId="0" fontId="0" fillId="0" borderId="80" xfId="0" applyBorder="1"/>
    <xf numFmtId="0" fontId="0" fillId="0" borderId="80" xfId="0" applyBorder="1" applyAlignment="1">
      <alignment horizontal="left" vertical="center" wrapText="1"/>
    </xf>
    <xf numFmtId="3" fontId="0" fillId="0" borderId="8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9" borderId="80" xfId="0" applyFont="1" applyFill="1" applyBorder="1" applyAlignment="1">
      <alignment horizontal="center" vertical="center"/>
    </xf>
    <xf numFmtId="3" fontId="0" fillId="29" borderId="81" xfId="0" applyNumberFormat="1" applyFill="1" applyBorder="1" applyAlignment="1">
      <alignment horizontal="center" vertical="center"/>
    </xf>
    <xf numFmtId="3" fontId="0" fillId="30" borderId="81" xfId="0" applyNumberFormat="1" applyFill="1" applyBorder="1" applyAlignment="1">
      <alignment horizontal="center" vertical="center"/>
    </xf>
    <xf numFmtId="0" fontId="68" fillId="27" borderId="0" xfId="0" applyFont="1" applyFill="1"/>
    <xf numFmtId="3" fontId="68" fillId="27" borderId="0" xfId="0" applyNumberFormat="1" applyFont="1" applyFill="1" applyAlignment="1">
      <alignment horizontal="center" vertical="center"/>
    </xf>
    <xf numFmtId="0" fontId="68" fillId="27" borderId="0" xfId="0" applyFont="1" applyFill="1" applyAlignment="1">
      <alignment horizontal="center" vertical="center"/>
    </xf>
    <xf numFmtId="17" fontId="0" fillId="0" borderId="81" xfId="0" applyNumberFormat="1" applyBorder="1" applyAlignment="1">
      <alignment horizontal="center" vertical="center"/>
    </xf>
    <xf numFmtId="0" fontId="4" fillId="0" borderId="80" xfId="0" applyFont="1" applyBorder="1"/>
    <xf numFmtId="3" fontId="0" fillId="2" borderId="81" xfId="0" applyNumberFormat="1" applyFill="1" applyBorder="1" applyAlignment="1">
      <alignment horizontal="center" vertical="center"/>
    </xf>
    <xf numFmtId="3" fontId="0" fillId="31" borderId="81" xfId="0" applyNumberFormat="1" applyFill="1" applyBorder="1" applyAlignment="1">
      <alignment horizontal="center" vertical="center"/>
    </xf>
    <xf numFmtId="3" fontId="0" fillId="32" borderId="81" xfId="0" applyNumberFormat="1" applyFill="1" applyBorder="1" applyAlignment="1">
      <alignment horizontal="center" vertical="center"/>
    </xf>
    <xf numFmtId="3" fontId="0" fillId="33" borderId="81" xfId="0" applyNumberFormat="1" applyFill="1" applyBorder="1" applyAlignment="1">
      <alignment horizontal="center" vertical="center"/>
    </xf>
    <xf numFmtId="0" fontId="4" fillId="20" borderId="80" xfId="0" applyFont="1" applyFill="1" applyBorder="1"/>
    <xf numFmtId="3" fontId="0" fillId="20" borderId="81" xfId="0" applyNumberFormat="1" applyFill="1" applyBorder="1" applyAlignment="1">
      <alignment horizontal="center" vertical="center"/>
    </xf>
    <xf numFmtId="165" fontId="0" fillId="0" borderId="80" xfId="0" applyNumberFormat="1" applyBorder="1"/>
    <xf numFmtId="165" fontId="0" fillId="0" borderId="81" xfId="0" applyNumberForma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2" fillId="30" borderId="80" xfId="0" applyFont="1" applyFill="1" applyBorder="1" applyAlignment="1">
      <alignment horizontal="center" vertical="center"/>
    </xf>
    <xf numFmtId="165" fontId="69" fillId="30" borderId="8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3" fontId="0" fillId="2" borderId="0" xfId="0" applyNumberFormat="1" applyFill="1" applyAlignment="1">
      <alignment horizontal="center" vertical="center"/>
    </xf>
    <xf numFmtId="3" fontId="0" fillId="34" borderId="0" xfId="0" applyNumberFormat="1" applyFill="1" applyAlignment="1">
      <alignment horizontal="center" vertical="center"/>
    </xf>
    <xf numFmtId="17" fontId="0" fillId="4" borderId="0" xfId="0" applyNumberFormat="1" applyFill="1" applyAlignment="1">
      <alignment horizontal="center" vertical="center"/>
    </xf>
    <xf numFmtId="3" fontId="0" fillId="29" borderId="85" xfId="0" applyNumberFormat="1" applyFill="1" applyBorder="1" applyAlignment="1">
      <alignment horizontal="center" vertical="center"/>
    </xf>
    <xf numFmtId="0" fontId="35" fillId="1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7" fillId="2" borderId="0" xfId="0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5" fillId="18" borderId="0" xfId="0" applyFont="1" applyFill="1" applyAlignment="1">
      <alignment horizontal="center" vertical="center"/>
    </xf>
    <xf numFmtId="0" fontId="63" fillId="0" borderId="71" xfId="0" applyFont="1" applyBorder="1" applyAlignment="1">
      <alignment horizontal="left" vertical="center" wrapText="1"/>
    </xf>
    <xf numFmtId="0" fontId="63" fillId="0" borderId="79" xfId="0" applyFont="1" applyBorder="1" applyAlignment="1">
      <alignment horizontal="left" vertical="center" wrapText="1"/>
    </xf>
    <xf numFmtId="172" fontId="63" fillId="20" borderId="45" xfId="0" applyNumberFormat="1" applyFont="1" applyFill="1" applyBorder="1" applyAlignment="1">
      <alignment horizontal="center" vertical="center" wrapText="1"/>
    </xf>
    <xf numFmtId="172" fontId="63" fillId="20" borderId="46" xfId="0" applyNumberFormat="1" applyFont="1" applyFill="1" applyBorder="1" applyAlignment="1">
      <alignment horizontal="center" vertical="center" wrapText="1"/>
    </xf>
    <xf numFmtId="3" fontId="42" fillId="2" borderId="82" xfId="0" applyNumberFormat="1" applyFont="1" applyFill="1" applyBorder="1" applyAlignment="1">
      <alignment horizontal="center" vertical="center" wrapText="1"/>
    </xf>
    <xf numFmtId="3" fontId="42" fillId="2" borderId="0" xfId="0" applyNumberFormat="1" applyFont="1" applyFill="1" applyAlignment="1">
      <alignment horizontal="center" vertical="center" wrapText="1"/>
    </xf>
    <xf numFmtId="3" fontId="42" fillId="2" borderId="83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 xr:uid="{E208A261-77A6-4BDA-BB99-FB9FA980C7C9}"/>
    <cellStyle name="Percent" xfId="2" builtinId="5"/>
    <cellStyle name="Porcentaje 2" xfId="4" xr:uid="{C1138687-03E2-4E31-87B7-1F51EABE8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'[1]Cash Flow'!$J$175:$BA$175</c:f>
              <c:numCache>
                <c:formatCode>General</c:formatCode>
                <c:ptCount val="44"/>
                <c:pt idx="0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  <c:pt idx="13">
                  <c:v>43983</c:v>
                </c:pt>
                <c:pt idx="14">
                  <c:v>44013</c:v>
                </c:pt>
                <c:pt idx="15">
                  <c:v>44044</c:v>
                </c:pt>
                <c:pt idx="16">
                  <c:v>44075</c:v>
                </c:pt>
                <c:pt idx="17">
                  <c:v>44105</c:v>
                </c:pt>
                <c:pt idx="18">
                  <c:v>44136</c:v>
                </c:pt>
                <c:pt idx="19">
                  <c:v>44166</c:v>
                </c:pt>
                <c:pt idx="20">
                  <c:v>44197</c:v>
                </c:pt>
                <c:pt idx="21">
                  <c:v>44228</c:v>
                </c:pt>
                <c:pt idx="22">
                  <c:v>44256</c:v>
                </c:pt>
                <c:pt idx="23">
                  <c:v>44287</c:v>
                </c:pt>
                <c:pt idx="24">
                  <c:v>44317</c:v>
                </c:pt>
                <c:pt idx="25">
                  <c:v>44348</c:v>
                </c:pt>
                <c:pt idx="26">
                  <c:v>44378</c:v>
                </c:pt>
                <c:pt idx="27">
                  <c:v>44409</c:v>
                </c:pt>
                <c:pt idx="28">
                  <c:v>44440</c:v>
                </c:pt>
                <c:pt idx="29">
                  <c:v>44470</c:v>
                </c:pt>
                <c:pt idx="30">
                  <c:v>44501</c:v>
                </c:pt>
                <c:pt idx="31">
                  <c:v>44531</c:v>
                </c:pt>
                <c:pt idx="32">
                  <c:v>44562</c:v>
                </c:pt>
                <c:pt idx="33">
                  <c:v>44593</c:v>
                </c:pt>
                <c:pt idx="34">
                  <c:v>44621</c:v>
                </c:pt>
                <c:pt idx="35">
                  <c:v>44652</c:v>
                </c:pt>
                <c:pt idx="36">
                  <c:v>44682</c:v>
                </c:pt>
                <c:pt idx="37">
                  <c:v>44713</c:v>
                </c:pt>
                <c:pt idx="38">
                  <c:v>44743</c:v>
                </c:pt>
                <c:pt idx="39">
                  <c:v>44774</c:v>
                </c:pt>
                <c:pt idx="40">
                  <c:v>44805</c:v>
                </c:pt>
                <c:pt idx="41">
                  <c:v>44835</c:v>
                </c:pt>
                <c:pt idx="42">
                  <c:v>44866</c:v>
                </c:pt>
                <c:pt idx="43">
                  <c:v>44896</c:v>
                </c:pt>
              </c:numCache>
            </c:numRef>
          </c:cat>
          <c:val>
            <c:numRef>
              <c:f>'[1]Cash Flow'!$J$176:$BA$176</c:f>
              <c:numCache>
                <c:formatCode>General</c:formatCode>
                <c:ptCount val="44"/>
                <c:pt idx="0">
                  <c:v>4934385.6907444643</c:v>
                </c:pt>
                <c:pt idx="2">
                  <c:v>4818927.9043291714</c:v>
                </c:pt>
                <c:pt idx="3">
                  <c:v>4323042.5121442666</c:v>
                </c:pt>
                <c:pt idx="4">
                  <c:v>3810345.2101029996</c:v>
                </c:pt>
                <c:pt idx="5">
                  <c:v>4004656.1401151875</c:v>
                </c:pt>
                <c:pt idx="6">
                  <c:v>4116801.5879428927</c:v>
                </c:pt>
                <c:pt idx="7">
                  <c:v>4562783.9042273341</c:v>
                </c:pt>
                <c:pt idx="8">
                  <c:v>4603582.6501985695</c:v>
                </c:pt>
                <c:pt idx="9">
                  <c:v>4053791.2557173632</c:v>
                </c:pt>
                <c:pt idx="10">
                  <c:v>3196887.6062610932</c:v>
                </c:pt>
                <c:pt idx="11">
                  <c:v>3371507.2810682561</c:v>
                </c:pt>
                <c:pt idx="12">
                  <c:v>3462365.7089479179</c:v>
                </c:pt>
                <c:pt idx="13">
                  <c:v>2673403.2956122411</c:v>
                </c:pt>
                <c:pt idx="14">
                  <c:v>1178792.8987513212</c:v>
                </c:pt>
                <c:pt idx="15">
                  <c:v>1108062.2726339868</c:v>
                </c:pt>
                <c:pt idx="16">
                  <c:v>958257.41813721112</c:v>
                </c:pt>
                <c:pt idx="17">
                  <c:v>1482958.1003645717</c:v>
                </c:pt>
                <c:pt idx="18">
                  <c:v>1689621.2279050807</c:v>
                </c:pt>
                <c:pt idx="19">
                  <c:v>2030474.7385060578</c:v>
                </c:pt>
                <c:pt idx="20">
                  <c:v>2519600.3940212419</c:v>
                </c:pt>
                <c:pt idx="21">
                  <c:v>2256367.7942916667</c:v>
                </c:pt>
                <c:pt idx="22">
                  <c:v>1888074.9356869087</c:v>
                </c:pt>
                <c:pt idx="23">
                  <c:v>2170536.6234638807</c:v>
                </c:pt>
                <c:pt idx="24">
                  <c:v>2214940.7596669202</c:v>
                </c:pt>
                <c:pt idx="25">
                  <c:v>3222828.6686326554</c:v>
                </c:pt>
                <c:pt idx="26">
                  <c:v>3632931.7881185506</c:v>
                </c:pt>
                <c:pt idx="27">
                  <c:v>2550159.4186086208</c:v>
                </c:pt>
                <c:pt idx="28">
                  <c:v>2805229.0651850086</c:v>
                </c:pt>
                <c:pt idx="29">
                  <c:v>3245841.9563814867</c:v>
                </c:pt>
                <c:pt idx="30">
                  <c:v>2674601.9102172051</c:v>
                </c:pt>
                <c:pt idx="31">
                  <c:v>1943781.3647220158</c:v>
                </c:pt>
                <c:pt idx="32">
                  <c:v>2386429.2942928551</c:v>
                </c:pt>
                <c:pt idx="33">
                  <c:v>2493737.0179912457</c:v>
                </c:pt>
                <c:pt idx="34">
                  <c:v>2933222.175804046</c:v>
                </c:pt>
                <c:pt idx="35">
                  <c:v>3704085.6987806754</c:v>
                </c:pt>
                <c:pt idx="36">
                  <c:v>4126880.0134288608</c:v>
                </c:pt>
                <c:pt idx="37">
                  <c:v>4380633.4593229424</c:v>
                </c:pt>
                <c:pt idx="38">
                  <c:v>4872642.4431417696</c:v>
                </c:pt>
                <c:pt idx="39">
                  <c:v>4998881.6011034399</c:v>
                </c:pt>
                <c:pt idx="40">
                  <c:v>5741401.2170098647</c:v>
                </c:pt>
                <c:pt idx="41">
                  <c:v>6345578.9126545945</c:v>
                </c:pt>
                <c:pt idx="42">
                  <c:v>7159880.4494247567</c:v>
                </c:pt>
                <c:pt idx="43">
                  <c:v>8063726.7636643276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7-477C-8159-C07BA77E8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720944"/>
        <c:axId val="710723240"/>
      </c:areaChart>
      <c:catAx>
        <c:axId val="7107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23240"/>
        <c:crosses val="autoZero"/>
        <c:auto val="1"/>
        <c:lblAlgn val="ctr"/>
        <c:lblOffset val="100"/>
        <c:noMultiLvlLbl val="1"/>
      </c:catAx>
      <c:valAx>
        <c:axId val="71072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2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'[1]Cash Flow'!$J$175:$BA$175</c:f>
              <c:numCache>
                <c:formatCode>General</c:formatCode>
                <c:ptCount val="44"/>
                <c:pt idx="0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  <c:pt idx="13">
                  <c:v>43983</c:v>
                </c:pt>
                <c:pt idx="14">
                  <c:v>44013</c:v>
                </c:pt>
                <c:pt idx="15">
                  <c:v>44044</c:v>
                </c:pt>
                <c:pt idx="16">
                  <c:v>44075</c:v>
                </c:pt>
                <c:pt idx="17">
                  <c:v>44105</c:v>
                </c:pt>
                <c:pt idx="18">
                  <c:v>44136</c:v>
                </c:pt>
                <c:pt idx="19">
                  <c:v>44166</c:v>
                </c:pt>
                <c:pt idx="20">
                  <c:v>44197</c:v>
                </c:pt>
                <c:pt idx="21">
                  <c:v>44228</c:v>
                </c:pt>
                <c:pt idx="22">
                  <c:v>44256</c:v>
                </c:pt>
                <c:pt idx="23">
                  <c:v>44287</c:v>
                </c:pt>
                <c:pt idx="24">
                  <c:v>44317</c:v>
                </c:pt>
                <c:pt idx="25">
                  <c:v>44348</c:v>
                </c:pt>
                <c:pt idx="26">
                  <c:v>44378</c:v>
                </c:pt>
                <c:pt idx="27">
                  <c:v>44409</c:v>
                </c:pt>
                <c:pt idx="28">
                  <c:v>44440</c:v>
                </c:pt>
                <c:pt idx="29">
                  <c:v>44470</c:v>
                </c:pt>
                <c:pt idx="30">
                  <c:v>44501</c:v>
                </c:pt>
                <c:pt idx="31">
                  <c:v>44531</c:v>
                </c:pt>
                <c:pt idx="32">
                  <c:v>44562</c:v>
                </c:pt>
                <c:pt idx="33">
                  <c:v>44593</c:v>
                </c:pt>
                <c:pt idx="34">
                  <c:v>44621</c:v>
                </c:pt>
                <c:pt idx="35">
                  <c:v>44652</c:v>
                </c:pt>
                <c:pt idx="36">
                  <c:v>44682</c:v>
                </c:pt>
                <c:pt idx="37">
                  <c:v>44713</c:v>
                </c:pt>
                <c:pt idx="38">
                  <c:v>44743</c:v>
                </c:pt>
                <c:pt idx="39">
                  <c:v>44774</c:v>
                </c:pt>
                <c:pt idx="40">
                  <c:v>44805</c:v>
                </c:pt>
                <c:pt idx="41">
                  <c:v>44835</c:v>
                </c:pt>
                <c:pt idx="42">
                  <c:v>44866</c:v>
                </c:pt>
                <c:pt idx="43">
                  <c:v>44896</c:v>
                </c:pt>
              </c:numCache>
            </c:numRef>
          </c:cat>
          <c:val>
            <c:numRef>
              <c:f>'[1]Cash Flow'!$J$176:$BA$176</c:f>
              <c:numCache>
                <c:formatCode>General</c:formatCode>
                <c:ptCount val="44"/>
                <c:pt idx="0">
                  <c:v>4934385.6907444643</c:v>
                </c:pt>
                <c:pt idx="2">
                  <c:v>4818927.9043291714</c:v>
                </c:pt>
                <c:pt idx="3">
                  <c:v>4323042.5121442666</c:v>
                </c:pt>
                <c:pt idx="4">
                  <c:v>3810345.2101029996</c:v>
                </c:pt>
                <c:pt idx="5">
                  <c:v>4004656.1401151875</c:v>
                </c:pt>
                <c:pt idx="6">
                  <c:v>4116801.5879428927</c:v>
                </c:pt>
                <c:pt idx="7">
                  <c:v>4562783.9042273341</c:v>
                </c:pt>
                <c:pt idx="8">
                  <c:v>4603582.6501985695</c:v>
                </c:pt>
                <c:pt idx="9">
                  <c:v>4053791.2557173632</c:v>
                </c:pt>
                <c:pt idx="10">
                  <c:v>3196887.6062610932</c:v>
                </c:pt>
                <c:pt idx="11">
                  <c:v>3371507.2810682561</c:v>
                </c:pt>
                <c:pt idx="12">
                  <c:v>3462365.7089479179</c:v>
                </c:pt>
                <c:pt idx="13">
                  <c:v>2673403.2956122411</c:v>
                </c:pt>
                <c:pt idx="14">
                  <c:v>1178792.8987513212</c:v>
                </c:pt>
                <c:pt idx="15">
                  <c:v>1108062.2726339868</c:v>
                </c:pt>
                <c:pt idx="16">
                  <c:v>958257.41813721112</c:v>
                </c:pt>
                <c:pt idx="17">
                  <c:v>1482958.1003645717</c:v>
                </c:pt>
                <c:pt idx="18">
                  <c:v>1689621.2279050807</c:v>
                </c:pt>
                <c:pt idx="19">
                  <c:v>2030474.7385060578</c:v>
                </c:pt>
                <c:pt idx="20">
                  <c:v>2519600.3940212419</c:v>
                </c:pt>
                <c:pt idx="21">
                  <c:v>2256367.7942916667</c:v>
                </c:pt>
                <c:pt idx="22">
                  <c:v>1888074.9356869087</c:v>
                </c:pt>
                <c:pt idx="23">
                  <c:v>2170536.6234638807</c:v>
                </c:pt>
                <c:pt idx="24">
                  <c:v>2214940.7596669202</c:v>
                </c:pt>
                <c:pt idx="25">
                  <c:v>3222828.6686326554</c:v>
                </c:pt>
                <c:pt idx="26">
                  <c:v>3632931.7881185506</c:v>
                </c:pt>
                <c:pt idx="27">
                  <c:v>2550159.4186086208</c:v>
                </c:pt>
                <c:pt idx="28">
                  <c:v>2805229.0651850086</c:v>
                </c:pt>
                <c:pt idx="29">
                  <c:v>3245841.9563814867</c:v>
                </c:pt>
                <c:pt idx="30">
                  <c:v>2674601.9102172051</c:v>
                </c:pt>
                <c:pt idx="31">
                  <c:v>1943781.3647220158</c:v>
                </c:pt>
                <c:pt idx="32">
                  <c:v>2386429.2942928551</c:v>
                </c:pt>
                <c:pt idx="33">
                  <c:v>2493737.0179912457</c:v>
                </c:pt>
                <c:pt idx="34">
                  <c:v>2933222.175804046</c:v>
                </c:pt>
                <c:pt idx="35">
                  <c:v>3704085.6987806754</c:v>
                </c:pt>
                <c:pt idx="36">
                  <c:v>4126880.0134288608</c:v>
                </c:pt>
                <c:pt idx="37">
                  <c:v>4380633.4593229424</c:v>
                </c:pt>
                <c:pt idx="38">
                  <c:v>4872642.4431417696</c:v>
                </c:pt>
                <c:pt idx="39">
                  <c:v>4998881.6011034399</c:v>
                </c:pt>
                <c:pt idx="40">
                  <c:v>5741401.2170098647</c:v>
                </c:pt>
                <c:pt idx="41">
                  <c:v>6345578.9126545945</c:v>
                </c:pt>
                <c:pt idx="42">
                  <c:v>7159880.4494247567</c:v>
                </c:pt>
                <c:pt idx="43">
                  <c:v>8063726.7636643276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C-4F6E-853C-FD516F45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720944"/>
        <c:axId val="710723240"/>
      </c:areaChart>
      <c:catAx>
        <c:axId val="7107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23240"/>
        <c:crosses val="autoZero"/>
        <c:auto val="1"/>
        <c:lblAlgn val="ctr"/>
        <c:lblOffset val="100"/>
        <c:noMultiLvlLbl val="1"/>
      </c:catAx>
      <c:valAx>
        <c:axId val="71072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2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184</xdr:row>
      <xdr:rowOff>13854</xdr:rowOff>
    </xdr:from>
    <xdr:to>
      <xdr:col>53</xdr:col>
      <xdr:colOff>0</xdr:colOff>
      <xdr:row>226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67CB4A-8976-4753-8281-0526C31CF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184</xdr:row>
      <xdr:rowOff>13854</xdr:rowOff>
    </xdr:from>
    <xdr:to>
      <xdr:col>53</xdr:col>
      <xdr:colOff>0</xdr:colOff>
      <xdr:row>226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F45F8D-B2C9-450B-B62B-386308C7C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x%20Adm%20al%2003-11-15\ANALISIS%20FINANCIERO\Cash%20Flow%20-%20Fran-Jime%20(Jun'19)%20-%20Actualiz%2017-07-19%20(con%20ingresos%20reales%20de%20jul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Gastos Albe"/>
      <sheetName val="Gastos Dire 248"/>
      <sheetName val="Base 18 meses"/>
    </sheetNames>
    <sheetDataSet>
      <sheetData sheetId="0">
        <row r="175">
          <cell r="J175">
            <v>43617</v>
          </cell>
          <cell r="L175">
            <v>43647</v>
          </cell>
          <cell r="M175">
            <v>43678</v>
          </cell>
          <cell r="N175">
            <v>43709</v>
          </cell>
          <cell r="O175">
            <v>43739</v>
          </cell>
          <cell r="P175">
            <v>43770</v>
          </cell>
          <cell r="Q175">
            <v>43800</v>
          </cell>
          <cell r="R175">
            <v>43831</v>
          </cell>
          <cell r="S175">
            <v>43862</v>
          </cell>
          <cell r="T175">
            <v>43891</v>
          </cell>
          <cell r="U175">
            <v>43922</v>
          </cell>
          <cell r="V175">
            <v>43952</v>
          </cell>
          <cell r="W175">
            <v>43983</v>
          </cell>
          <cell r="X175">
            <v>44013</v>
          </cell>
          <cell r="Y175">
            <v>44044</v>
          </cell>
          <cell r="Z175">
            <v>44075</v>
          </cell>
          <cell r="AA175">
            <v>44105</v>
          </cell>
          <cell r="AB175">
            <v>44136</v>
          </cell>
          <cell r="AC175">
            <v>44166</v>
          </cell>
          <cell r="AD175">
            <v>44197</v>
          </cell>
          <cell r="AE175">
            <v>44228</v>
          </cell>
          <cell r="AF175">
            <v>44256</v>
          </cell>
          <cell r="AG175">
            <v>44287</v>
          </cell>
          <cell r="AH175">
            <v>44317</v>
          </cell>
          <cell r="AI175">
            <v>44348</v>
          </cell>
          <cell r="AJ175">
            <v>44378</v>
          </cell>
          <cell r="AK175">
            <v>44409</v>
          </cell>
          <cell r="AL175">
            <v>44440</v>
          </cell>
          <cell r="AM175">
            <v>44470</v>
          </cell>
          <cell r="AN175">
            <v>44501</v>
          </cell>
          <cell r="AO175">
            <v>44531</v>
          </cell>
          <cell r="AP175">
            <v>44562</v>
          </cell>
          <cell r="AQ175">
            <v>44593</v>
          </cell>
          <cell r="AR175">
            <v>44621</v>
          </cell>
          <cell r="AS175">
            <v>44652</v>
          </cell>
          <cell r="AT175">
            <v>44682</v>
          </cell>
          <cell r="AU175">
            <v>44713</v>
          </cell>
          <cell r="AV175">
            <v>44743</v>
          </cell>
          <cell r="AW175">
            <v>44774</v>
          </cell>
          <cell r="AX175">
            <v>44805</v>
          </cell>
          <cell r="AY175">
            <v>44835</v>
          </cell>
          <cell r="AZ175">
            <v>44866</v>
          </cell>
          <cell r="BA175">
            <v>44896</v>
          </cell>
        </row>
        <row r="176">
          <cell r="J176">
            <v>4934385.6907444643</v>
          </cell>
          <cell r="L176">
            <v>4818927.9043291714</v>
          </cell>
          <cell r="M176">
            <v>4323042.5121442666</v>
          </cell>
          <cell r="N176">
            <v>3810345.2101029996</v>
          </cell>
          <cell r="O176">
            <v>4004656.1401151875</v>
          </cell>
          <cell r="P176">
            <v>4116801.5879428927</v>
          </cell>
          <cell r="Q176">
            <v>4562783.9042273341</v>
          </cell>
          <cell r="R176">
            <v>4603582.6501985695</v>
          </cell>
          <cell r="S176">
            <v>4053791.2557173632</v>
          </cell>
          <cell r="T176">
            <v>3196887.6062610932</v>
          </cell>
          <cell r="U176">
            <v>3371507.2810682561</v>
          </cell>
          <cell r="V176">
            <v>3462365.7089479179</v>
          </cell>
          <cell r="W176">
            <v>2673403.2956122411</v>
          </cell>
          <cell r="X176">
            <v>1178792.8987513212</v>
          </cell>
          <cell r="Y176">
            <v>1108062.2726339868</v>
          </cell>
          <cell r="Z176">
            <v>958257.41813721112</v>
          </cell>
          <cell r="AA176">
            <v>1482958.1003645717</v>
          </cell>
          <cell r="AB176">
            <v>1689621.2279050807</v>
          </cell>
          <cell r="AC176">
            <v>2030474.7385060578</v>
          </cell>
          <cell r="AD176">
            <v>2519600.3940212419</v>
          </cell>
          <cell r="AE176">
            <v>2256367.7942916667</v>
          </cell>
          <cell r="AF176">
            <v>1888074.9356869087</v>
          </cell>
          <cell r="AG176">
            <v>2170536.6234638807</v>
          </cell>
          <cell r="AH176">
            <v>2214940.7596669202</v>
          </cell>
          <cell r="AI176">
            <v>3222828.6686326554</v>
          </cell>
          <cell r="AJ176">
            <v>3632931.7881185506</v>
          </cell>
          <cell r="AK176">
            <v>2550159.4186086208</v>
          </cell>
          <cell r="AL176">
            <v>2805229.0651850086</v>
          </cell>
          <cell r="AM176">
            <v>3245841.9563814867</v>
          </cell>
          <cell r="AN176">
            <v>2674601.9102172051</v>
          </cell>
          <cell r="AO176">
            <v>1943781.3647220158</v>
          </cell>
          <cell r="AP176">
            <v>2386429.2942928551</v>
          </cell>
          <cell r="AQ176">
            <v>2493737.0179912457</v>
          </cell>
          <cell r="AR176">
            <v>2933222.175804046</v>
          </cell>
          <cell r="AS176">
            <v>3704085.6987806754</v>
          </cell>
          <cell r="AT176">
            <v>4126880.0134288608</v>
          </cell>
          <cell r="AU176">
            <v>4380633.4593229424</v>
          </cell>
          <cell r="AV176">
            <v>4872642.4431417696</v>
          </cell>
          <cell r="AW176">
            <v>4998881.6011034399</v>
          </cell>
          <cell r="AX176">
            <v>5741401.2170098647</v>
          </cell>
          <cell r="AY176">
            <v>6345578.9126545945</v>
          </cell>
          <cell r="AZ176">
            <v>7159880.4494247567</v>
          </cell>
          <cell r="BA176">
            <v>8063726.7636643276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5C1C-111F-4557-883F-59DAC77ABE0E}">
  <dimension ref="A1:U77"/>
  <sheetViews>
    <sheetView showGridLines="0" tabSelected="1" zoomScale="70" zoomScaleNormal="70" workbookViewId="0">
      <selection activeCell="B7" sqref="B7"/>
    </sheetView>
  </sheetViews>
  <sheetFormatPr defaultColWidth="10.6640625" defaultRowHeight="14.25" x14ac:dyDescent="0.45"/>
  <cols>
    <col min="2" max="2" width="14.46484375" bestFit="1" customWidth="1"/>
    <col min="3" max="3" width="15.19921875" bestFit="1" customWidth="1"/>
    <col min="4" max="4" width="12" bestFit="1" customWidth="1"/>
  </cols>
  <sheetData>
    <row r="1" spans="1:21" ht="20.25" x14ac:dyDescent="0.55000000000000004">
      <c r="A1" s="1" t="s">
        <v>0</v>
      </c>
      <c r="C1" s="2"/>
      <c r="D1" s="3"/>
      <c r="G1" s="3"/>
      <c r="H1" s="4"/>
      <c r="J1" s="5"/>
      <c r="K1" s="5"/>
      <c r="L1" s="4"/>
    </row>
    <row r="2" spans="1:21" ht="25.15" x14ac:dyDescent="0.7">
      <c r="A2" s="6" t="s">
        <v>1</v>
      </c>
      <c r="B2" s="7"/>
      <c r="C2" s="3"/>
      <c r="D2" s="8"/>
      <c r="G2" s="3"/>
      <c r="H2" s="4"/>
      <c r="J2" s="4"/>
      <c r="L2" s="9"/>
      <c r="N2" s="9"/>
      <c r="O2" s="9"/>
    </row>
    <row r="3" spans="1:21" x14ac:dyDescent="0.45">
      <c r="B3" s="9"/>
      <c r="D3" s="9"/>
      <c r="E3" s="516" t="s">
        <v>2</v>
      </c>
      <c r="F3" s="517"/>
      <c r="G3" s="517"/>
      <c r="H3" s="517"/>
      <c r="I3" s="518"/>
      <c r="J3" s="10"/>
      <c r="K3" s="11"/>
      <c r="L3" s="12"/>
      <c r="O3" s="13"/>
    </row>
    <row r="4" spans="1:21" ht="14.65" thickBot="1" x14ac:dyDescent="0.5">
      <c r="B4" s="519" t="s">
        <v>3</v>
      </c>
      <c r="C4" s="519"/>
      <c r="D4" s="520"/>
      <c r="E4" s="521" t="s">
        <v>4</v>
      </c>
      <c r="F4" s="521"/>
      <c r="G4" s="522"/>
      <c r="H4" s="523" t="s">
        <v>5</v>
      </c>
      <c r="I4" s="524"/>
      <c r="J4" s="10"/>
      <c r="K4" s="11"/>
    </row>
    <row r="5" spans="1:21" ht="66" thickTop="1" x14ac:dyDescent="0.45">
      <c r="A5" s="14"/>
      <c r="B5" s="15" t="s">
        <v>6</v>
      </c>
      <c r="C5" s="16" t="s">
        <v>7</v>
      </c>
      <c r="D5" s="17" t="s">
        <v>8</v>
      </c>
      <c r="E5" s="18" t="s">
        <v>9</v>
      </c>
      <c r="F5" s="15" t="s">
        <v>10</v>
      </c>
      <c r="G5" s="19" t="s">
        <v>11</v>
      </c>
      <c r="H5" s="18" t="s">
        <v>12</v>
      </c>
      <c r="I5" s="20" t="s">
        <v>13</v>
      </c>
      <c r="J5" s="21" t="s">
        <v>14</v>
      </c>
      <c r="K5" s="22" t="s">
        <v>15</v>
      </c>
      <c r="L5" s="17" t="s">
        <v>16</v>
      </c>
      <c r="M5" s="23" t="s">
        <v>17</v>
      </c>
      <c r="N5" s="23" t="s">
        <v>18</v>
      </c>
      <c r="O5" s="24" t="s">
        <v>19</v>
      </c>
      <c r="P5" s="17" t="s">
        <v>20</v>
      </c>
      <c r="Q5" s="23" t="s">
        <v>21</v>
      </c>
      <c r="R5" s="23" t="s">
        <v>22</v>
      </c>
      <c r="S5" s="17" t="s">
        <v>23</v>
      </c>
      <c r="T5" s="25" t="s">
        <v>24</v>
      </c>
      <c r="U5" s="26" t="s">
        <v>25</v>
      </c>
    </row>
    <row r="6" spans="1:21" x14ac:dyDescent="0.45">
      <c r="A6" s="27"/>
      <c r="B6" s="28"/>
      <c r="C6" s="28"/>
      <c r="D6" s="29"/>
      <c r="E6" s="30"/>
      <c r="F6" s="27"/>
      <c r="G6" s="31"/>
      <c r="H6" s="30"/>
      <c r="I6" s="32"/>
      <c r="J6" s="33"/>
      <c r="K6" s="34"/>
      <c r="L6" s="29"/>
      <c r="M6" s="30"/>
      <c r="N6" s="30"/>
      <c r="O6" s="30"/>
      <c r="P6" s="29"/>
      <c r="Q6" s="30"/>
      <c r="R6" s="30"/>
      <c r="S6" s="29"/>
      <c r="U6" s="35"/>
    </row>
    <row r="7" spans="1:21" x14ac:dyDescent="0.45">
      <c r="A7" s="36" t="s">
        <v>26</v>
      </c>
      <c r="B7" s="37">
        <v>2715165.9019610472</v>
      </c>
      <c r="C7" s="38">
        <v>-2336478.8546077474</v>
      </c>
      <c r="D7" s="39">
        <v>378687.0473532998</v>
      </c>
      <c r="E7" s="40">
        <v>1225.8467530716086</v>
      </c>
      <c r="F7" s="37">
        <v>15000</v>
      </c>
      <c r="G7" s="41">
        <v>0</v>
      </c>
      <c r="H7" s="40">
        <v>-0.1872115219383339</v>
      </c>
      <c r="I7" s="42">
        <v>-1225.846753071608</v>
      </c>
      <c r="J7" s="43">
        <v>2731391.7487141187</v>
      </c>
      <c r="K7" s="44">
        <v>-2337704.8885723408</v>
      </c>
      <c r="L7" s="45">
        <v>393686.8601417779</v>
      </c>
      <c r="M7" s="40">
        <v>-300000</v>
      </c>
      <c r="N7" s="40">
        <v>-264100.32033792895</v>
      </c>
      <c r="O7" s="40">
        <v>0</v>
      </c>
      <c r="P7" s="46">
        <v>-170413.46019615105</v>
      </c>
      <c r="Q7" s="47">
        <v>170413.46019615105</v>
      </c>
      <c r="R7" s="40">
        <v>0</v>
      </c>
      <c r="S7" s="45">
        <v>0</v>
      </c>
      <c r="T7" s="48">
        <v>0</v>
      </c>
      <c r="U7" s="49">
        <v>300000</v>
      </c>
    </row>
    <row r="8" spans="1:21" x14ac:dyDescent="0.45">
      <c r="A8" s="27"/>
      <c r="B8" s="28"/>
      <c r="C8" s="28"/>
      <c r="D8" s="50"/>
      <c r="E8" s="51"/>
      <c r="F8" s="52"/>
      <c r="G8" s="53"/>
      <c r="H8" s="54"/>
      <c r="I8" s="55"/>
      <c r="J8" s="56"/>
      <c r="K8" s="57"/>
      <c r="L8" s="50"/>
      <c r="M8" s="54"/>
      <c r="N8" s="54"/>
      <c r="O8" s="54"/>
      <c r="P8" s="50"/>
      <c r="Q8" s="54"/>
      <c r="R8" s="54"/>
      <c r="S8" s="50"/>
      <c r="T8" s="58"/>
      <c r="U8" s="59"/>
    </row>
    <row r="9" spans="1:21" x14ac:dyDescent="0.45">
      <c r="A9" s="36" t="s">
        <v>27</v>
      </c>
      <c r="B9" s="37">
        <v>4249023.2463326463</v>
      </c>
      <c r="C9" s="38">
        <v>-3411321.516992481</v>
      </c>
      <c r="D9" s="39">
        <v>837701.72934016539</v>
      </c>
      <c r="E9" s="40">
        <v>5558.2381035123653</v>
      </c>
      <c r="F9" s="37">
        <v>0</v>
      </c>
      <c r="G9" s="41">
        <v>325.13644050295989</v>
      </c>
      <c r="H9" s="40">
        <v>-90571.249428767565</v>
      </c>
      <c r="I9" s="42">
        <v>-5883.3745440153252</v>
      </c>
      <c r="J9" s="43">
        <v>4254906.6208766624</v>
      </c>
      <c r="K9" s="44">
        <v>-3507776.1409652638</v>
      </c>
      <c r="L9" s="45">
        <v>747130.47991139861</v>
      </c>
      <c r="M9" s="40">
        <v>-480000</v>
      </c>
      <c r="N9" s="40">
        <v>-105992.06022403395</v>
      </c>
      <c r="O9" s="40">
        <v>0</v>
      </c>
      <c r="P9" s="45">
        <v>161138.41968736466</v>
      </c>
      <c r="Q9" s="40">
        <v>-161138.41968736466</v>
      </c>
      <c r="R9" s="40">
        <v>0</v>
      </c>
      <c r="S9" s="45">
        <v>0</v>
      </c>
      <c r="T9" s="48">
        <v>90571.129770070911</v>
      </c>
      <c r="U9" s="49">
        <v>800000</v>
      </c>
    </row>
    <row r="10" spans="1:21" x14ac:dyDescent="0.45">
      <c r="A10" s="27"/>
      <c r="B10" s="28"/>
      <c r="C10" s="28"/>
      <c r="D10" s="50"/>
      <c r="E10" s="51"/>
      <c r="F10" s="52"/>
      <c r="G10" s="53"/>
      <c r="H10" s="54"/>
      <c r="I10" s="55"/>
      <c r="J10" s="56"/>
      <c r="K10" s="57"/>
      <c r="L10" s="50"/>
      <c r="M10" s="54"/>
      <c r="N10" s="54"/>
      <c r="O10" s="54"/>
      <c r="P10" s="50"/>
      <c r="Q10" s="54"/>
      <c r="R10" s="54"/>
      <c r="S10" s="50"/>
      <c r="T10" s="48"/>
      <c r="U10" s="49"/>
    </row>
    <row r="11" spans="1:21" x14ac:dyDescent="0.45">
      <c r="A11" s="36" t="s">
        <v>28</v>
      </c>
      <c r="B11" s="37">
        <v>7478249.9189768694</v>
      </c>
      <c r="C11" s="38">
        <v>-5533497.71</v>
      </c>
      <c r="D11" s="39">
        <v>1944752.2089768695</v>
      </c>
      <c r="E11" s="40">
        <v>465.92225642331323</v>
      </c>
      <c r="F11" s="37">
        <v>0</v>
      </c>
      <c r="G11" s="41">
        <v>2265</v>
      </c>
      <c r="H11" s="40">
        <v>-159491.62882553885</v>
      </c>
      <c r="I11" s="42">
        <v>-2730.9222564233132</v>
      </c>
      <c r="J11" s="43">
        <v>7480980.8412332926</v>
      </c>
      <c r="K11" s="44">
        <v>-5695720.2610819619</v>
      </c>
      <c r="L11" s="45">
        <v>1785260.5801513307</v>
      </c>
      <c r="M11" s="40">
        <v>-1080000</v>
      </c>
      <c r="N11" s="40">
        <v>-203519.75576946067</v>
      </c>
      <c r="O11" s="40">
        <v>0</v>
      </c>
      <c r="P11" s="45">
        <v>501740.82438186998</v>
      </c>
      <c r="Q11" s="40">
        <v>-501740.82438186998</v>
      </c>
      <c r="R11" s="40">
        <v>0</v>
      </c>
      <c r="S11" s="45">
        <v>0</v>
      </c>
      <c r="T11" s="48">
        <v>159491.81814096554</v>
      </c>
      <c r="U11" s="49">
        <v>1800000</v>
      </c>
    </row>
    <row r="12" spans="1:21" x14ac:dyDescent="0.45">
      <c r="A12" s="27"/>
      <c r="B12" s="28"/>
      <c r="C12" s="28"/>
      <c r="D12" s="50"/>
      <c r="E12" s="51"/>
      <c r="F12" s="52"/>
      <c r="G12" s="53"/>
      <c r="H12" s="54"/>
      <c r="I12" s="55"/>
      <c r="J12" s="56"/>
      <c r="K12" s="57"/>
      <c r="L12" s="50"/>
      <c r="M12" s="54"/>
      <c r="N12" s="54"/>
      <c r="O12" s="54"/>
      <c r="P12" s="50"/>
      <c r="Q12" s="54"/>
      <c r="R12" s="54"/>
      <c r="S12" s="50"/>
      <c r="T12" s="48"/>
      <c r="U12" s="49"/>
    </row>
    <row r="13" spans="1:21" x14ac:dyDescent="0.45">
      <c r="A13" s="60" t="s">
        <v>29</v>
      </c>
      <c r="B13" s="37">
        <v>7639058.6238393672</v>
      </c>
      <c r="C13" s="38">
        <v>-5358568.5271181706</v>
      </c>
      <c r="D13" s="39">
        <v>2280490.0967211965</v>
      </c>
      <c r="E13" s="40">
        <v>-4.9999993980236468E-3</v>
      </c>
      <c r="F13" s="37">
        <v>0</v>
      </c>
      <c r="G13" s="41">
        <v>0</v>
      </c>
      <c r="H13" s="40">
        <v>-159784.30701580839</v>
      </c>
      <c r="I13" s="38">
        <v>0</v>
      </c>
      <c r="J13" s="43">
        <v>7639058.6188393682</v>
      </c>
      <c r="K13" s="44">
        <v>-5518352.8341339789</v>
      </c>
      <c r="L13" s="45">
        <v>2120705.7847053893</v>
      </c>
      <c r="M13" s="40">
        <v>-1200000</v>
      </c>
      <c r="N13" s="40">
        <v>-100954.73404573135</v>
      </c>
      <c r="O13" s="40">
        <v>0</v>
      </c>
      <c r="P13" s="45">
        <v>819751.05065965792</v>
      </c>
      <c r="Q13" s="40">
        <v>-819751.05065965792</v>
      </c>
      <c r="R13" s="40">
        <v>0</v>
      </c>
      <c r="S13" s="45">
        <v>0</v>
      </c>
      <c r="T13" s="48">
        <v>159784.17840000003</v>
      </c>
      <c r="U13" s="49">
        <v>2000000</v>
      </c>
    </row>
    <row r="14" spans="1:21" x14ac:dyDescent="0.45">
      <c r="A14" s="27"/>
      <c r="B14" s="28"/>
      <c r="C14" s="28"/>
      <c r="D14" s="50"/>
      <c r="E14" s="51"/>
      <c r="F14" s="52"/>
      <c r="G14" s="53"/>
      <c r="H14" s="54"/>
      <c r="I14" s="55"/>
      <c r="J14" s="61"/>
      <c r="K14" s="62"/>
      <c r="L14" s="63"/>
      <c r="M14" s="54"/>
      <c r="N14" s="54"/>
      <c r="O14" s="54"/>
      <c r="P14" s="63"/>
      <c r="Q14" s="54"/>
      <c r="R14" s="54"/>
      <c r="S14" s="63"/>
      <c r="T14" s="48"/>
      <c r="U14" s="49"/>
    </row>
    <row r="15" spans="1:21" x14ac:dyDescent="0.45">
      <c r="A15" s="60" t="s">
        <v>30</v>
      </c>
      <c r="B15" s="37">
        <v>10462131.583512818</v>
      </c>
      <c r="C15" s="38">
        <v>-7578735.855336722</v>
      </c>
      <c r="D15" s="39">
        <v>2883395.7281760965</v>
      </c>
      <c r="E15" s="40">
        <v>4980.0514233536042</v>
      </c>
      <c r="F15" s="37">
        <v>0</v>
      </c>
      <c r="G15" s="41">
        <v>4.6405228786170483E-3</v>
      </c>
      <c r="H15" s="40">
        <v>-247648.21715073366</v>
      </c>
      <c r="I15" s="38">
        <v>0</v>
      </c>
      <c r="J15" s="43">
        <v>10467111.639576696</v>
      </c>
      <c r="K15" s="44">
        <v>-7826384.0724874558</v>
      </c>
      <c r="L15" s="45">
        <v>2640727.5670892401</v>
      </c>
      <c r="M15" s="40">
        <v>-1620000</v>
      </c>
      <c r="N15" s="40">
        <v>-734817.66031052056</v>
      </c>
      <c r="O15" s="40">
        <v>0</v>
      </c>
      <c r="P15" s="45">
        <v>285909.90677871951</v>
      </c>
      <c r="Q15" s="64">
        <v>-340950.93124082149</v>
      </c>
      <c r="R15" s="40">
        <v>0</v>
      </c>
      <c r="S15" s="45">
        <v>-55041.024462101981</v>
      </c>
      <c r="T15" s="48">
        <v>247648.11062654917</v>
      </c>
      <c r="U15" s="49">
        <v>2700000</v>
      </c>
    </row>
    <row r="16" spans="1:21" ht="15.4" x14ac:dyDescent="0.45">
      <c r="A16" s="27"/>
      <c r="B16" s="65"/>
      <c r="C16" s="66"/>
      <c r="D16" s="67"/>
      <c r="E16" s="65"/>
      <c r="F16" s="68"/>
      <c r="G16" s="69"/>
      <c r="H16" s="65"/>
      <c r="I16" s="70"/>
      <c r="J16" s="71"/>
      <c r="K16" s="72"/>
      <c r="L16" s="67"/>
      <c r="M16" s="68"/>
      <c r="N16" s="68"/>
      <c r="O16" s="68"/>
      <c r="P16" s="67"/>
      <c r="Q16" s="68"/>
      <c r="R16" s="68"/>
      <c r="S16" s="67"/>
      <c r="T16" s="73"/>
      <c r="U16" s="74"/>
    </row>
    <row r="17" spans="1:21" x14ac:dyDescent="0.45">
      <c r="A17" s="60" t="s">
        <v>31</v>
      </c>
      <c r="B17" s="37">
        <v>7599336.2528987164</v>
      </c>
      <c r="C17" s="38">
        <v>-5877679.5099999988</v>
      </c>
      <c r="D17" s="39">
        <v>1721656.7428987175</v>
      </c>
      <c r="E17" s="40">
        <v>5000.1393555458581</v>
      </c>
      <c r="F17" s="37">
        <v>0</v>
      </c>
      <c r="G17" s="41">
        <v>0</v>
      </c>
      <c r="H17" s="40">
        <v>-268861.82107182476</v>
      </c>
      <c r="I17" s="38">
        <v>0</v>
      </c>
      <c r="J17" s="43">
        <v>7604336.3922542622</v>
      </c>
      <c r="K17" s="44">
        <v>-6146541.3310718238</v>
      </c>
      <c r="L17" s="45">
        <v>1457795.0611824384</v>
      </c>
      <c r="M17" s="40">
        <v>-900000</v>
      </c>
      <c r="N17" s="40">
        <v>-810089.53108130069</v>
      </c>
      <c r="O17" s="40">
        <v>0</v>
      </c>
      <c r="P17" s="45">
        <v>-252294.4698988623</v>
      </c>
      <c r="Q17" s="75">
        <v>0</v>
      </c>
      <c r="R17" s="40">
        <v>0</v>
      </c>
      <c r="S17" s="45">
        <v>-252294.4698988623</v>
      </c>
      <c r="T17" s="48">
        <v>163200.33333333331</v>
      </c>
      <c r="U17" s="49">
        <v>1800000</v>
      </c>
    </row>
    <row r="18" spans="1:21" x14ac:dyDescent="0.45">
      <c r="A18" s="27"/>
      <c r="B18" s="28"/>
      <c r="C18" s="76"/>
      <c r="D18" s="50"/>
      <c r="E18" s="51"/>
      <c r="F18" s="52"/>
      <c r="G18" s="53"/>
      <c r="H18" s="54"/>
      <c r="I18" s="55"/>
      <c r="J18" s="61"/>
      <c r="K18" s="62"/>
      <c r="L18" s="63"/>
      <c r="M18" s="54"/>
      <c r="N18" s="54"/>
      <c r="O18" s="54"/>
      <c r="P18" s="63"/>
      <c r="Q18" s="54"/>
      <c r="R18" s="54"/>
      <c r="S18" s="50"/>
      <c r="T18" s="48"/>
      <c r="U18" s="49"/>
    </row>
    <row r="19" spans="1:21" x14ac:dyDescent="0.45">
      <c r="A19" s="60" t="s">
        <v>32</v>
      </c>
      <c r="B19" s="37">
        <v>5682401.5955073237</v>
      </c>
      <c r="C19" s="38">
        <v>-4754091.1680591404</v>
      </c>
      <c r="D19" s="39">
        <v>928310.4274481833</v>
      </c>
      <c r="E19" s="40">
        <v>8.1868318325177825E-2</v>
      </c>
      <c r="F19" s="37">
        <v>591185</v>
      </c>
      <c r="G19" s="41">
        <v>0</v>
      </c>
      <c r="H19" s="40">
        <v>-152241.91305183101</v>
      </c>
      <c r="I19" s="38">
        <v>0</v>
      </c>
      <c r="J19" s="43">
        <v>6273586.6773756417</v>
      </c>
      <c r="K19" s="44">
        <v>-4906333.081110971</v>
      </c>
      <c r="L19" s="45">
        <v>1367253.5962646706</v>
      </c>
      <c r="M19" s="40">
        <v>-840152</v>
      </c>
      <c r="N19" s="40">
        <v>-589363.87591603189</v>
      </c>
      <c r="O19" s="40">
        <v>0</v>
      </c>
      <c r="P19" s="45">
        <v>-62262.279651361285</v>
      </c>
      <c r="Q19" s="40">
        <v>0</v>
      </c>
      <c r="R19" s="40">
        <v>-148</v>
      </c>
      <c r="S19" s="45">
        <v>-62410.279651361285</v>
      </c>
      <c r="T19" s="48">
        <v>130698</v>
      </c>
      <c r="U19" s="49">
        <v>1400500</v>
      </c>
    </row>
    <row r="20" spans="1:21" x14ac:dyDescent="0.45">
      <c r="A20" s="27"/>
      <c r="B20" s="28"/>
      <c r="C20" s="76"/>
      <c r="D20" s="50"/>
      <c r="E20" s="51"/>
      <c r="F20" s="52"/>
      <c r="G20" s="53"/>
      <c r="H20" s="54"/>
      <c r="I20" s="55"/>
      <c r="J20" s="61"/>
      <c r="K20" s="62"/>
      <c r="L20" s="63"/>
      <c r="M20" s="54"/>
      <c r="N20" s="54"/>
      <c r="O20" s="54"/>
      <c r="P20" s="63"/>
      <c r="Q20" s="54"/>
      <c r="R20" s="54"/>
      <c r="S20" s="63"/>
      <c r="T20" s="48"/>
      <c r="U20" s="49"/>
    </row>
    <row r="21" spans="1:21" x14ac:dyDescent="0.45">
      <c r="A21" s="60" t="s">
        <v>33</v>
      </c>
      <c r="B21" s="37">
        <v>2419201.65</v>
      </c>
      <c r="C21" s="38">
        <v>-2348017.5478390679</v>
      </c>
      <c r="D21" s="39">
        <v>71184.102160932031</v>
      </c>
      <c r="E21" s="40">
        <v>96340.398334985948</v>
      </c>
      <c r="F21" s="37">
        <v>550240</v>
      </c>
      <c r="G21" s="41">
        <v>0</v>
      </c>
      <c r="H21" s="40">
        <v>-45478.445979268916</v>
      </c>
      <c r="I21" s="38">
        <v>0</v>
      </c>
      <c r="J21" s="43">
        <v>3065782.048334986</v>
      </c>
      <c r="K21" s="44">
        <v>-2393495.9938183366</v>
      </c>
      <c r="L21" s="45">
        <v>672286.05451664934</v>
      </c>
      <c r="M21" s="40">
        <v>-112780.66666666666</v>
      </c>
      <c r="N21" s="40">
        <v>-121854.04377612047</v>
      </c>
      <c r="O21" s="40">
        <v>0</v>
      </c>
      <c r="P21" s="45">
        <v>437651.34407386224</v>
      </c>
      <c r="Q21" s="40">
        <v>0</v>
      </c>
      <c r="R21" s="40">
        <v>-37219.333333333343</v>
      </c>
      <c r="S21" s="45">
        <v>400432.01074052893</v>
      </c>
      <c r="T21" s="48">
        <v>58333.333333333365</v>
      </c>
      <c r="U21" s="49">
        <v>250000</v>
      </c>
    </row>
    <row r="22" spans="1:21" ht="14.65" thickBot="1" x14ac:dyDescent="0.5">
      <c r="A22" s="27"/>
      <c r="B22" s="28"/>
      <c r="C22" s="28"/>
      <c r="D22" s="50"/>
      <c r="E22" s="51"/>
      <c r="F22" s="52"/>
      <c r="G22" s="53"/>
      <c r="H22" s="54"/>
      <c r="I22" s="55"/>
      <c r="J22" s="61"/>
      <c r="K22" s="62"/>
      <c r="L22" s="63"/>
      <c r="M22" s="54"/>
      <c r="N22" s="54"/>
      <c r="O22" s="54"/>
      <c r="P22" s="63"/>
      <c r="Q22" s="54"/>
      <c r="R22" s="54"/>
      <c r="S22" s="50"/>
      <c r="T22" s="48"/>
      <c r="U22" s="49"/>
    </row>
    <row r="23" spans="1:21" ht="15" thickTop="1" thickBot="1" x14ac:dyDescent="0.5">
      <c r="A23" s="77" t="s">
        <v>34</v>
      </c>
      <c r="B23" s="78">
        <v>48244568.773028784</v>
      </c>
      <c r="C23" s="79">
        <v>-37198390.689953327</v>
      </c>
      <c r="D23" s="80">
        <v>11046178.083075462</v>
      </c>
      <c r="E23" s="81">
        <v>113570.67309521162</v>
      </c>
      <c r="F23" s="78">
        <v>1156425</v>
      </c>
      <c r="G23" s="82">
        <v>2590.1410810258385</v>
      </c>
      <c r="H23" s="81">
        <v>-1124077.7697352951</v>
      </c>
      <c r="I23" s="79">
        <v>-9840.1435535102464</v>
      </c>
      <c r="J23" s="83">
        <v>49517154.58720503</v>
      </c>
      <c r="K23" s="84">
        <v>-38332308.603242129</v>
      </c>
      <c r="L23" s="80">
        <v>11184845.983962895</v>
      </c>
      <c r="M23" s="78">
        <v>-6532932.666666667</v>
      </c>
      <c r="N23" s="78">
        <v>-2930691.9814611287</v>
      </c>
      <c r="O23" s="78">
        <v>0</v>
      </c>
      <c r="P23" s="80">
        <v>1721221.3358350997</v>
      </c>
      <c r="Q23" s="78">
        <v>-1653167.7657735629</v>
      </c>
      <c r="R23" s="78">
        <v>-37367.333333333343</v>
      </c>
      <c r="S23" s="80">
        <v>30686.236728203367</v>
      </c>
      <c r="T23" s="85">
        <v>1009726.9036042524</v>
      </c>
      <c r="U23" s="85">
        <v>11050500</v>
      </c>
    </row>
    <row r="24" spans="1:21" ht="14.65" thickTop="1" x14ac:dyDescent="0.45">
      <c r="A24" s="27"/>
      <c r="B24" s="28"/>
      <c r="C24" s="28"/>
      <c r="D24" s="50"/>
      <c r="E24" s="51"/>
      <c r="F24" s="52"/>
      <c r="G24" s="53"/>
      <c r="H24" s="54"/>
      <c r="I24" s="55"/>
      <c r="J24" s="61"/>
      <c r="K24" s="62"/>
      <c r="L24" s="63"/>
      <c r="M24" s="54"/>
      <c r="N24" s="54"/>
      <c r="O24" s="54"/>
      <c r="P24" s="63"/>
      <c r="Q24" s="54"/>
      <c r="R24" s="54"/>
      <c r="S24" s="50"/>
      <c r="T24" s="48"/>
      <c r="U24" s="49"/>
    </row>
    <row r="25" spans="1:21" x14ac:dyDescent="0.45">
      <c r="A25" s="60" t="s">
        <v>35</v>
      </c>
      <c r="B25" s="37">
        <v>25125195.965000004</v>
      </c>
      <c r="C25" s="38">
        <v>-16029434.789999999</v>
      </c>
      <c r="D25" s="39">
        <v>9095761.1750000045</v>
      </c>
      <c r="E25" s="40">
        <v>3360929.4550000001</v>
      </c>
      <c r="F25" s="37">
        <v>3356920</v>
      </c>
      <c r="G25" s="41">
        <v>0</v>
      </c>
      <c r="H25" s="40">
        <v>-5112890.7602427583</v>
      </c>
      <c r="I25" s="38">
        <v>7.2759576141834259E-12</v>
      </c>
      <c r="J25" s="43">
        <v>31843045.420000002</v>
      </c>
      <c r="K25" s="44">
        <v>-21142325.550242759</v>
      </c>
      <c r="L25" s="45">
        <v>10700719.869757243</v>
      </c>
      <c r="M25" s="40">
        <v>-1850730</v>
      </c>
      <c r="N25" s="40">
        <v>-2003563.9159378842</v>
      </c>
      <c r="O25" s="40">
        <v>-446760.45914756769</v>
      </c>
      <c r="P25" s="45">
        <v>6399665.4946717909</v>
      </c>
      <c r="Q25" s="40">
        <v>0</v>
      </c>
      <c r="R25" s="40">
        <v>-1821270</v>
      </c>
      <c r="S25" s="45">
        <v>4578395.4946717909</v>
      </c>
      <c r="T25" s="48">
        <v>468769.77777777787</v>
      </c>
      <c r="U25" s="49">
        <v>6120000</v>
      </c>
    </row>
    <row r="26" spans="1:21" x14ac:dyDescent="0.45">
      <c r="A26" s="27"/>
      <c r="B26" s="28"/>
      <c r="C26" s="76"/>
      <c r="D26" s="50"/>
      <c r="E26" s="51"/>
      <c r="F26" s="52"/>
      <c r="G26" s="53"/>
      <c r="H26" s="54"/>
      <c r="I26" s="55"/>
      <c r="J26" s="61"/>
      <c r="K26" s="62"/>
      <c r="L26" s="63"/>
      <c r="M26" s="54"/>
      <c r="N26" s="54"/>
      <c r="O26" s="54"/>
      <c r="P26" s="63"/>
      <c r="Q26" s="54"/>
      <c r="R26" s="54"/>
      <c r="S26" s="63"/>
      <c r="T26" s="48"/>
      <c r="U26" s="49"/>
    </row>
    <row r="27" spans="1:21" x14ac:dyDescent="0.45">
      <c r="A27" s="60" t="s">
        <v>36</v>
      </c>
      <c r="B27" s="37">
        <v>3437600</v>
      </c>
      <c r="C27" s="38">
        <v>-2766883.7900000005</v>
      </c>
      <c r="D27" s="39">
        <v>670716.2099999995</v>
      </c>
      <c r="E27" s="40">
        <v>157999.99835599997</v>
      </c>
      <c r="F27" s="37">
        <v>1090410</v>
      </c>
      <c r="G27" s="41">
        <v>0</v>
      </c>
      <c r="H27" s="40">
        <v>-601265.64002190274</v>
      </c>
      <c r="I27" s="38">
        <v>0</v>
      </c>
      <c r="J27" s="43">
        <v>4686009.9983559996</v>
      </c>
      <c r="K27" s="44">
        <v>-3368149.4300219035</v>
      </c>
      <c r="L27" s="45">
        <v>1317860.5683340961</v>
      </c>
      <c r="M27" s="40">
        <v>-257928</v>
      </c>
      <c r="N27" s="40">
        <v>-260440.6470777388</v>
      </c>
      <c r="O27" s="40">
        <v>-68510.860970565729</v>
      </c>
      <c r="P27" s="45">
        <v>730981.06028579164</v>
      </c>
      <c r="Q27" s="40">
        <v>0</v>
      </c>
      <c r="R27" s="40">
        <v>-253872</v>
      </c>
      <c r="S27" s="45">
        <v>477109.06028579164</v>
      </c>
      <c r="T27" s="48">
        <v>92055.336240723715</v>
      </c>
      <c r="U27" s="49">
        <v>853000</v>
      </c>
    </row>
    <row r="28" spans="1:21" ht="15.4" x14ac:dyDescent="0.45">
      <c r="A28" s="27"/>
      <c r="B28" s="28"/>
      <c r="C28" s="76"/>
      <c r="D28" s="50"/>
      <c r="E28" s="51"/>
      <c r="F28" s="52"/>
      <c r="G28" s="53"/>
      <c r="H28" s="54"/>
      <c r="I28" s="55"/>
      <c r="J28" s="61"/>
      <c r="K28" s="62"/>
      <c r="L28" s="63"/>
      <c r="M28" s="54"/>
      <c r="N28" s="54"/>
      <c r="O28" s="54"/>
      <c r="P28" s="63"/>
      <c r="Q28" s="54"/>
      <c r="R28" s="54"/>
      <c r="S28" s="67"/>
      <c r="T28" s="48"/>
      <c r="U28" s="49"/>
    </row>
    <row r="29" spans="1:21" x14ac:dyDescent="0.45">
      <c r="A29" s="60" t="s">
        <v>37</v>
      </c>
      <c r="B29" s="37">
        <v>2444176</v>
      </c>
      <c r="C29" s="38">
        <v>-2703819.07</v>
      </c>
      <c r="D29" s="39">
        <v>-259643.06999999983</v>
      </c>
      <c r="E29" s="40">
        <v>502200</v>
      </c>
      <c r="F29" s="37">
        <v>1239085</v>
      </c>
      <c r="G29" s="41">
        <v>0</v>
      </c>
      <c r="H29" s="40">
        <v>-609356.21169315791</v>
      </c>
      <c r="I29" s="38">
        <v>0.3000000000001819</v>
      </c>
      <c r="J29" s="43">
        <v>4185461</v>
      </c>
      <c r="K29" s="44">
        <v>-3313174.9816931579</v>
      </c>
      <c r="L29" s="45">
        <v>872286.01830684207</v>
      </c>
      <c r="M29" s="40">
        <v>-246144</v>
      </c>
      <c r="N29" s="40">
        <v>-239550.15925040038</v>
      </c>
      <c r="O29" s="40">
        <v>-65361.64854454757</v>
      </c>
      <c r="P29" s="45">
        <v>321230.21051189414</v>
      </c>
      <c r="Q29" s="40">
        <v>0</v>
      </c>
      <c r="R29" s="40">
        <v>-242256</v>
      </c>
      <c r="S29" s="45">
        <v>78974.21051189414</v>
      </c>
      <c r="T29" s="48">
        <v>84667.118685062713</v>
      </c>
      <c r="U29" s="49">
        <v>814000</v>
      </c>
    </row>
    <row r="30" spans="1:21" ht="14.65" thickBot="1" x14ac:dyDescent="0.5">
      <c r="A30" s="27"/>
      <c r="B30" s="28"/>
      <c r="C30" s="76"/>
      <c r="D30" s="50"/>
      <c r="E30" s="51"/>
      <c r="F30" s="52"/>
      <c r="G30" s="53"/>
      <c r="H30" s="54"/>
      <c r="I30" s="55"/>
      <c r="J30" s="61"/>
      <c r="K30" s="62"/>
      <c r="L30" s="63"/>
      <c r="M30" s="54"/>
      <c r="N30" s="54"/>
      <c r="O30" s="54"/>
      <c r="P30" s="63"/>
      <c r="Q30" s="54"/>
      <c r="R30" s="54"/>
      <c r="S30" s="45"/>
      <c r="T30" s="48"/>
      <c r="U30" s="49"/>
    </row>
    <row r="31" spans="1:21" ht="15" thickTop="1" thickBot="1" x14ac:dyDescent="0.5">
      <c r="A31" s="77" t="s">
        <v>38</v>
      </c>
      <c r="B31" s="78">
        <v>31006971.965000004</v>
      </c>
      <c r="C31" s="79">
        <v>-21500137.649999999</v>
      </c>
      <c r="D31" s="80">
        <v>9506834.3150000032</v>
      </c>
      <c r="E31" s="81">
        <v>4021129.4533560001</v>
      </c>
      <c r="F31" s="78">
        <v>5686415</v>
      </c>
      <c r="G31" s="82">
        <v>0</v>
      </c>
      <c r="H31" s="81">
        <v>-6323512.6119578183</v>
      </c>
      <c r="I31" s="79">
        <v>0.30000000000745786</v>
      </c>
      <c r="J31" s="83">
        <v>40714516.418356001</v>
      </c>
      <c r="K31" s="84">
        <v>-27823649.96195782</v>
      </c>
      <c r="L31" s="80">
        <v>12890866.45639818</v>
      </c>
      <c r="M31" s="83">
        <v>-2354802</v>
      </c>
      <c r="N31" s="78">
        <v>-2503554.7222660235</v>
      </c>
      <c r="O31" s="78">
        <v>-580632.96866268106</v>
      </c>
      <c r="P31" s="80">
        <v>7451876.7654694766</v>
      </c>
      <c r="Q31" s="78">
        <v>0</v>
      </c>
      <c r="R31" s="78">
        <v>-2317398</v>
      </c>
      <c r="S31" s="80">
        <v>5134478.7654694766</v>
      </c>
      <c r="T31" s="85">
        <v>645492.23270356434</v>
      </c>
      <c r="U31" s="85">
        <v>7787000</v>
      </c>
    </row>
    <row r="32" spans="1:21" ht="14.65" thickTop="1" x14ac:dyDescent="0.45">
      <c r="A32" s="27"/>
      <c r="B32" s="28"/>
      <c r="C32" s="76"/>
      <c r="D32" s="50"/>
      <c r="E32" s="51"/>
      <c r="F32" s="52"/>
      <c r="G32" s="53"/>
      <c r="H32" s="54"/>
      <c r="I32" s="55"/>
      <c r="J32" s="61"/>
      <c r="K32" s="62"/>
      <c r="L32" s="63"/>
      <c r="M32" s="54"/>
      <c r="N32" s="54"/>
      <c r="O32" s="54"/>
      <c r="P32" s="63"/>
      <c r="Q32" s="54"/>
      <c r="R32" s="54"/>
      <c r="S32" s="45"/>
      <c r="T32" s="48"/>
      <c r="U32" s="49"/>
    </row>
    <row r="33" spans="1:21" x14ac:dyDescent="0.45">
      <c r="A33" s="60" t="s">
        <v>39</v>
      </c>
      <c r="B33" s="37">
        <v>13876754.32</v>
      </c>
      <c r="C33" s="38">
        <v>-7354134.5</v>
      </c>
      <c r="D33" s="39">
        <v>6522619.8200000003</v>
      </c>
      <c r="E33" s="40">
        <v>4328067</v>
      </c>
      <c r="F33" s="37">
        <v>16672585</v>
      </c>
      <c r="G33" s="41">
        <v>0</v>
      </c>
      <c r="H33" s="40">
        <v>-16335448.249999991</v>
      </c>
      <c r="I33" s="38">
        <v>0</v>
      </c>
      <c r="J33" s="43">
        <v>34877406.32</v>
      </c>
      <c r="K33" s="44">
        <v>-23689582.749999993</v>
      </c>
      <c r="L33" s="45">
        <v>11187823.570000008</v>
      </c>
      <c r="M33" s="40">
        <v>-1230392</v>
      </c>
      <c r="N33" s="40">
        <v>-1227521.9313539821</v>
      </c>
      <c r="O33" s="40">
        <v>-2572058.1802799776</v>
      </c>
      <c r="P33" s="45">
        <v>6157851.4583660476</v>
      </c>
      <c r="Q33" s="40">
        <v>0</v>
      </c>
      <c r="R33" s="40">
        <v>-3494608</v>
      </c>
      <c r="S33" s="45">
        <v>2663243.4583660476</v>
      </c>
      <c r="T33" s="48">
        <v>700000.00000000035</v>
      </c>
      <c r="U33" s="49">
        <v>7875000</v>
      </c>
    </row>
    <row r="34" spans="1:21" x14ac:dyDescent="0.45">
      <c r="A34" s="86"/>
      <c r="B34" s="87"/>
      <c r="C34" s="88"/>
      <c r="D34" s="45"/>
      <c r="E34" s="51"/>
      <c r="F34" s="87"/>
      <c r="G34" s="89"/>
      <c r="H34" s="51"/>
      <c r="I34" s="88"/>
      <c r="J34" s="56"/>
      <c r="K34" s="57"/>
      <c r="L34" s="45"/>
      <c r="M34" s="90"/>
      <c r="N34" s="51"/>
      <c r="O34" s="51"/>
      <c r="P34" s="45"/>
      <c r="Q34" s="51"/>
      <c r="R34" s="51"/>
      <c r="S34" s="45"/>
      <c r="T34" s="48"/>
      <c r="U34" s="49"/>
    </row>
    <row r="35" spans="1:21" x14ac:dyDescent="0.45">
      <c r="A35" s="60" t="s">
        <v>40</v>
      </c>
      <c r="B35" s="37">
        <v>4734541</v>
      </c>
      <c r="C35" s="38">
        <v>-5178225.6500000004</v>
      </c>
      <c r="D35" s="39">
        <v>-443684.65000000037</v>
      </c>
      <c r="E35" s="40">
        <v>4012859.128763047</v>
      </c>
      <c r="F35" s="37">
        <v>20201035</v>
      </c>
      <c r="G35" s="41">
        <v>0</v>
      </c>
      <c r="H35" s="40">
        <v>-13437395.000000004</v>
      </c>
      <c r="I35" s="38">
        <v>0</v>
      </c>
      <c r="J35" s="43">
        <v>28948435.128763046</v>
      </c>
      <c r="K35" s="44">
        <v>-18615620.650000006</v>
      </c>
      <c r="L35" s="45">
        <v>10332814.47876304</v>
      </c>
      <c r="M35" s="40">
        <v>-722932</v>
      </c>
      <c r="N35" s="40">
        <v>-818821.19368264929</v>
      </c>
      <c r="O35" s="40">
        <v>-2053022.9354055009</v>
      </c>
      <c r="P35" s="45">
        <v>6738038.3496748889</v>
      </c>
      <c r="Q35" s="40">
        <v>0</v>
      </c>
      <c r="R35" s="40">
        <v>-3102068</v>
      </c>
      <c r="S35" s="45">
        <v>3635970.3496748889</v>
      </c>
      <c r="T35" s="48">
        <v>439680.88888888899</v>
      </c>
      <c r="U35" s="49">
        <v>6375000</v>
      </c>
    </row>
    <row r="36" spans="1:21" x14ac:dyDescent="0.45">
      <c r="A36" s="86"/>
      <c r="B36" s="87"/>
      <c r="C36" s="88"/>
      <c r="D36" s="45"/>
      <c r="E36" s="51"/>
      <c r="F36" s="87"/>
      <c r="G36" s="89"/>
      <c r="H36" s="51"/>
      <c r="I36" s="88"/>
      <c r="J36" s="56"/>
      <c r="K36" s="57"/>
      <c r="L36" s="45"/>
      <c r="M36" s="90"/>
      <c r="N36" s="51"/>
      <c r="O36" s="51"/>
      <c r="P36" s="45"/>
      <c r="Q36" s="51"/>
      <c r="R36" s="51"/>
      <c r="S36" s="45"/>
      <c r="T36" s="48"/>
      <c r="U36" s="49"/>
    </row>
    <row r="37" spans="1:21" x14ac:dyDescent="0.45">
      <c r="A37" s="60" t="s">
        <v>41</v>
      </c>
      <c r="B37" s="37">
        <v>12037317</v>
      </c>
      <c r="C37" s="38">
        <v>-9865763.1399999987</v>
      </c>
      <c r="D37" s="39">
        <v>2171553.8600000013</v>
      </c>
      <c r="E37" s="40">
        <v>3220953.9419899732</v>
      </c>
      <c r="F37" s="37">
        <v>14669400</v>
      </c>
      <c r="G37" s="41">
        <v>0</v>
      </c>
      <c r="H37" s="40">
        <v>-13610852.319999997</v>
      </c>
      <c r="I37" s="38">
        <v>0</v>
      </c>
      <c r="J37" s="43">
        <v>29927670.941989973</v>
      </c>
      <c r="K37" s="44">
        <v>-23476615.459999993</v>
      </c>
      <c r="L37" s="45">
        <v>6451055.4819899797</v>
      </c>
      <c r="M37" s="40">
        <v>-748503</v>
      </c>
      <c r="N37" s="40">
        <v>-923190.3912737536</v>
      </c>
      <c r="O37" s="40">
        <v>-2314706.8757548169</v>
      </c>
      <c r="P37" s="45">
        <v>2464655.2149614091</v>
      </c>
      <c r="Q37" s="40">
        <v>0</v>
      </c>
      <c r="R37" s="40">
        <v>-2221497</v>
      </c>
      <c r="S37" s="45">
        <v>243158.2149614091</v>
      </c>
      <c r="T37" s="48">
        <v>495723.82222222193</v>
      </c>
      <c r="U37" s="49">
        <v>4950000</v>
      </c>
    </row>
    <row r="38" spans="1:21" x14ac:dyDescent="0.45">
      <c r="A38" s="86"/>
      <c r="B38" s="87"/>
      <c r="C38" s="88"/>
      <c r="D38" s="45"/>
      <c r="E38" s="51"/>
      <c r="F38" s="87"/>
      <c r="G38" s="89"/>
      <c r="H38" s="51"/>
      <c r="I38" s="88"/>
      <c r="J38" s="56"/>
      <c r="K38" s="57"/>
      <c r="L38" s="45"/>
      <c r="M38" s="51"/>
      <c r="N38" s="51"/>
      <c r="O38" s="51"/>
      <c r="P38" s="45"/>
      <c r="Q38" s="51"/>
      <c r="R38" s="51"/>
      <c r="S38" s="45"/>
      <c r="T38" s="48"/>
      <c r="U38" s="49"/>
    </row>
    <row r="39" spans="1:21" x14ac:dyDescent="0.45">
      <c r="A39" s="60" t="s">
        <v>42</v>
      </c>
      <c r="B39" s="37">
        <v>2586656</v>
      </c>
      <c r="C39" s="38">
        <v>-2316608.04</v>
      </c>
      <c r="D39" s="39">
        <v>270047.95999999996</v>
      </c>
      <c r="E39" s="40">
        <v>637444</v>
      </c>
      <c r="F39" s="37">
        <v>25500780</v>
      </c>
      <c r="G39" s="41">
        <v>0</v>
      </c>
      <c r="H39" s="40">
        <v>-18218550.039999999</v>
      </c>
      <c r="I39" s="38">
        <v>0</v>
      </c>
      <c r="J39" s="43">
        <v>28724880</v>
      </c>
      <c r="K39" s="44">
        <v>-20535158.079999998</v>
      </c>
      <c r="L39" s="45">
        <v>8189721.9200000018</v>
      </c>
      <c r="M39" s="40">
        <v>0</v>
      </c>
      <c r="N39" s="40">
        <v>-100033.87651850212</v>
      </c>
      <c r="O39" s="40">
        <v>-2028893.8218969561</v>
      </c>
      <c r="P39" s="45">
        <v>6060794.2215845436</v>
      </c>
      <c r="Q39" s="40">
        <v>0</v>
      </c>
      <c r="R39" s="40">
        <v>-2700000</v>
      </c>
      <c r="S39" s="45">
        <v>3360794.2215845436</v>
      </c>
      <c r="T39" s="48">
        <v>434513.33333333337</v>
      </c>
      <c r="U39" s="49">
        <v>4500000</v>
      </c>
    </row>
    <row r="40" spans="1:21" x14ac:dyDescent="0.45">
      <c r="A40" s="86"/>
      <c r="B40" s="87"/>
      <c r="C40" s="88"/>
      <c r="D40" s="45"/>
      <c r="E40" s="51"/>
      <c r="F40" s="87"/>
      <c r="G40" s="89"/>
      <c r="H40" s="51"/>
      <c r="I40" s="88"/>
      <c r="J40" s="56"/>
      <c r="K40" s="57"/>
      <c r="L40" s="45"/>
      <c r="M40" s="51"/>
      <c r="N40" s="51"/>
      <c r="O40" s="51"/>
      <c r="P40" s="45"/>
      <c r="Q40" s="51"/>
      <c r="R40" s="51"/>
      <c r="S40" s="45"/>
      <c r="T40" s="48"/>
      <c r="U40" s="49"/>
    </row>
    <row r="41" spans="1:21" x14ac:dyDescent="0.45">
      <c r="A41" s="60" t="s">
        <v>43</v>
      </c>
      <c r="B41" s="37">
        <v>3181367.57</v>
      </c>
      <c r="C41" s="38">
        <v>-4357690.04</v>
      </c>
      <c r="D41" s="39">
        <v>-1176322.4700000002</v>
      </c>
      <c r="E41" s="40">
        <v>29999.999999999884</v>
      </c>
      <c r="F41" s="37">
        <v>13756757.400000002</v>
      </c>
      <c r="G41" s="41">
        <v>0</v>
      </c>
      <c r="H41" s="40">
        <v>-7437153.75</v>
      </c>
      <c r="I41" s="38">
        <v>0</v>
      </c>
      <c r="J41" s="43">
        <v>16968124.970000003</v>
      </c>
      <c r="K41" s="44">
        <v>-11794843.789999999</v>
      </c>
      <c r="L41" s="45">
        <v>5173281.1800000034</v>
      </c>
      <c r="M41" s="40">
        <v>-17010</v>
      </c>
      <c r="N41" s="40">
        <v>-48346.304836565301</v>
      </c>
      <c r="O41" s="40">
        <v>-980563.01133458316</v>
      </c>
      <c r="P41" s="45">
        <v>4127361.8638288546</v>
      </c>
      <c r="Q41" s="40">
        <v>0</v>
      </c>
      <c r="R41" s="40">
        <v>-1602990</v>
      </c>
      <c r="S41" s="45">
        <v>2524371.8638288546</v>
      </c>
      <c r="T41" s="48">
        <v>210000</v>
      </c>
      <c r="U41" s="49">
        <v>2700000</v>
      </c>
    </row>
    <row r="42" spans="1:21" ht="14.65" thickBot="1" x14ac:dyDescent="0.5">
      <c r="A42" s="86"/>
      <c r="B42" s="87"/>
      <c r="C42" s="88"/>
      <c r="D42" s="45"/>
      <c r="E42" s="51"/>
      <c r="F42" s="87"/>
      <c r="G42" s="89"/>
      <c r="H42" s="51"/>
      <c r="I42" s="88"/>
      <c r="J42" s="56"/>
      <c r="K42" s="57"/>
      <c r="L42" s="45"/>
      <c r="M42" s="90"/>
      <c r="N42" s="51"/>
      <c r="O42" s="51"/>
      <c r="P42" s="45"/>
      <c r="Q42" s="51"/>
      <c r="R42" s="51"/>
      <c r="S42" s="45"/>
      <c r="T42" s="48"/>
      <c r="U42" s="49"/>
    </row>
    <row r="43" spans="1:21" ht="15" thickTop="1" thickBot="1" x14ac:dyDescent="0.5">
      <c r="A43" s="77" t="s">
        <v>44</v>
      </c>
      <c r="B43" s="78">
        <v>36416635.890000001</v>
      </c>
      <c r="C43" s="79">
        <v>-29072421.369999997</v>
      </c>
      <c r="D43" s="80">
        <v>7344214.5200000014</v>
      </c>
      <c r="E43" s="81">
        <v>12229324.070753019</v>
      </c>
      <c r="F43" s="78">
        <v>90800557.400000006</v>
      </c>
      <c r="G43" s="82">
        <v>0</v>
      </c>
      <c r="H43" s="81">
        <v>-69039399.359999985</v>
      </c>
      <c r="I43" s="79">
        <v>0</v>
      </c>
      <c r="J43" s="83">
        <v>139446517.36075303</v>
      </c>
      <c r="K43" s="84">
        <v>-98111820.729999989</v>
      </c>
      <c r="L43" s="80">
        <v>41334696.63075304</v>
      </c>
      <c r="M43" s="83">
        <v>-2718837</v>
      </c>
      <c r="N43" s="78">
        <v>-3117913.697665452</v>
      </c>
      <c r="O43" s="78">
        <v>-9949244.8246718347</v>
      </c>
      <c r="P43" s="80">
        <v>25548701.108415745</v>
      </c>
      <c r="Q43" s="78">
        <v>0</v>
      </c>
      <c r="R43" s="78">
        <v>-13121163</v>
      </c>
      <c r="S43" s="80">
        <v>12427538.108415743</v>
      </c>
      <c r="T43" s="85">
        <v>2279918.0444444446</v>
      </c>
      <c r="U43" s="85">
        <v>26400000</v>
      </c>
    </row>
    <row r="44" spans="1:21" ht="15" thickTop="1" thickBot="1" x14ac:dyDescent="0.5">
      <c r="A44" s="27"/>
      <c r="B44" s="28"/>
      <c r="C44" s="76"/>
      <c r="D44" s="50"/>
      <c r="E44" s="51"/>
      <c r="F44" s="52"/>
      <c r="G44" s="53"/>
      <c r="H44" s="54"/>
      <c r="I44" s="55"/>
      <c r="J44" s="56"/>
      <c r="K44" s="57"/>
      <c r="L44" s="50"/>
      <c r="M44" s="56"/>
      <c r="N44" s="52"/>
      <c r="O44" s="52"/>
      <c r="P44" s="50"/>
      <c r="Q44" s="52"/>
      <c r="R44" s="54"/>
      <c r="S44" s="50"/>
      <c r="T44" s="91"/>
      <c r="U44" s="91"/>
    </row>
    <row r="45" spans="1:21" ht="15" thickTop="1" thickBot="1" x14ac:dyDescent="0.5">
      <c r="A45" s="92" t="s">
        <v>45</v>
      </c>
      <c r="B45" s="92">
        <v>115668176.6280288</v>
      </c>
      <c r="C45" s="92">
        <v>-87770949.709953323</v>
      </c>
      <c r="D45" s="92">
        <v>27897226.918075465</v>
      </c>
      <c r="E45" s="92">
        <v>16364024.197204232</v>
      </c>
      <c r="F45" s="92">
        <v>97643397.400000006</v>
      </c>
      <c r="G45" s="92">
        <v>2590.1410810258385</v>
      </c>
      <c r="H45" s="92">
        <v>-76486989.741693094</v>
      </c>
      <c r="I45" s="92">
        <v>-9839.8435535102399</v>
      </c>
      <c r="J45" s="92">
        <v>229678188.36631405</v>
      </c>
      <c r="K45" s="92">
        <v>-164267779.29519993</v>
      </c>
      <c r="L45" s="92">
        <v>65410409.071114115</v>
      </c>
      <c r="M45" s="92">
        <v>-11606571.666666668</v>
      </c>
      <c r="N45" s="93">
        <v>-8552160.4013926052</v>
      </c>
      <c r="O45" s="93">
        <v>-10529877.793334516</v>
      </c>
      <c r="P45" s="94">
        <v>34721799.209720321</v>
      </c>
      <c r="Q45" s="93">
        <v>-1653167.7657735629</v>
      </c>
      <c r="R45" s="93">
        <v>-15475928.333333334</v>
      </c>
      <c r="S45" s="94">
        <v>17592703.110613424</v>
      </c>
      <c r="T45" s="85">
        <v>3935137.1807522615</v>
      </c>
      <c r="U45" s="85">
        <v>45237500</v>
      </c>
    </row>
    <row r="46" spans="1:21" ht="14.65" thickTop="1" x14ac:dyDescent="0.45">
      <c r="A46" s="27"/>
      <c r="B46" s="28"/>
      <c r="C46" s="76"/>
      <c r="D46" s="50"/>
      <c r="E46" s="51"/>
      <c r="F46" s="52"/>
      <c r="G46" s="53"/>
      <c r="H46" s="54"/>
      <c r="I46" s="55"/>
      <c r="J46" s="56"/>
      <c r="K46" s="57"/>
      <c r="L46" s="50"/>
      <c r="M46" s="54"/>
      <c r="N46" s="54"/>
      <c r="O46" s="54"/>
      <c r="P46" s="50"/>
      <c r="Q46" s="54"/>
      <c r="R46" s="54"/>
      <c r="S46" s="50"/>
      <c r="T46" s="91"/>
      <c r="U46" s="95"/>
    </row>
    <row r="47" spans="1:21" x14ac:dyDescent="0.45">
      <c r="A47" s="60" t="s">
        <v>46</v>
      </c>
      <c r="B47" s="37">
        <v>0</v>
      </c>
      <c r="C47" s="38">
        <v>-460952.45</v>
      </c>
      <c r="D47" s="39">
        <v>-460952.45</v>
      </c>
      <c r="E47" s="40">
        <v>0</v>
      </c>
      <c r="F47" s="37">
        <v>0</v>
      </c>
      <c r="G47" s="41">
        <v>0</v>
      </c>
      <c r="H47" s="40">
        <v>0.17999999999437932</v>
      </c>
      <c r="I47" s="38">
        <v>0</v>
      </c>
      <c r="J47" s="43">
        <v>0</v>
      </c>
      <c r="K47" s="44">
        <v>-460952.27</v>
      </c>
      <c r="L47" s="45">
        <v>-460952.27</v>
      </c>
      <c r="M47" s="40">
        <v>0</v>
      </c>
      <c r="N47" s="40">
        <v>0</v>
      </c>
      <c r="O47" s="40">
        <v>0</v>
      </c>
      <c r="P47" s="45">
        <v>-460952.27</v>
      </c>
      <c r="Q47" s="40">
        <v>0</v>
      </c>
      <c r="R47" s="40">
        <v>0</v>
      </c>
      <c r="S47" s="45">
        <v>-460952.27</v>
      </c>
      <c r="T47" s="48"/>
      <c r="U47" s="10"/>
    </row>
    <row r="48" spans="1:21" x14ac:dyDescent="0.45">
      <c r="A48" s="27"/>
      <c r="B48" s="28"/>
      <c r="C48" s="76"/>
      <c r="D48" s="50"/>
      <c r="E48" s="51"/>
      <c r="F48" s="52"/>
      <c r="G48" s="53"/>
      <c r="H48" s="54"/>
      <c r="I48" s="55"/>
      <c r="J48" s="56"/>
      <c r="K48" s="57"/>
      <c r="L48" s="50"/>
      <c r="M48" s="54"/>
      <c r="N48" s="54"/>
      <c r="O48" s="54"/>
      <c r="P48" s="50"/>
      <c r="Q48" s="54"/>
      <c r="R48" s="54"/>
      <c r="S48" s="63"/>
      <c r="T48" s="91"/>
      <c r="U48" s="95"/>
    </row>
    <row r="49" spans="1:21" x14ac:dyDescent="0.45">
      <c r="A49" s="60" t="s">
        <v>47</v>
      </c>
      <c r="B49" s="37">
        <v>499668.12630206096</v>
      </c>
      <c r="C49" s="38">
        <v>-59566.405529208198</v>
      </c>
      <c r="D49" s="39">
        <v>440101.72077285277</v>
      </c>
      <c r="E49" s="40">
        <v>0</v>
      </c>
      <c r="F49" s="37">
        <v>0</v>
      </c>
      <c r="G49" s="41">
        <v>0</v>
      </c>
      <c r="H49" s="40">
        <v>0</v>
      </c>
      <c r="I49" s="38">
        <v>0</v>
      </c>
      <c r="J49" s="43">
        <v>499668.12630206096</v>
      </c>
      <c r="K49" s="44">
        <v>-59566.405529208198</v>
      </c>
      <c r="L49" s="45">
        <v>440101.72077285277</v>
      </c>
      <c r="M49" s="40">
        <v>-285682</v>
      </c>
      <c r="N49" s="40">
        <v>0</v>
      </c>
      <c r="O49" s="40">
        <v>0</v>
      </c>
      <c r="P49" s="45">
        <v>154419.72077285277</v>
      </c>
      <c r="Q49" s="40">
        <v>0</v>
      </c>
      <c r="R49" s="40">
        <v>0</v>
      </c>
      <c r="S49" s="45">
        <v>154419.72077285277</v>
      </c>
      <c r="T49" s="91"/>
      <c r="U49" s="95"/>
    </row>
    <row r="50" spans="1:21" ht="15.4" x14ac:dyDescent="0.45">
      <c r="A50" s="27"/>
      <c r="B50" s="28"/>
      <c r="C50" s="28"/>
      <c r="D50" s="50"/>
      <c r="E50" s="51"/>
      <c r="F50" s="52"/>
      <c r="G50" s="53"/>
      <c r="H50" s="54"/>
      <c r="I50" s="55"/>
      <c r="J50" s="56"/>
      <c r="K50" s="57"/>
      <c r="L50" s="50"/>
      <c r="M50" s="54"/>
      <c r="N50" s="54"/>
      <c r="O50" s="54"/>
      <c r="P50" s="50"/>
      <c r="Q50" s="54"/>
      <c r="R50" s="54"/>
      <c r="S50" s="67"/>
      <c r="T50" s="91"/>
      <c r="U50" s="95"/>
    </row>
    <row r="51" spans="1:21" x14ac:dyDescent="0.45">
      <c r="A51" s="60" t="s">
        <v>48</v>
      </c>
      <c r="B51" s="37">
        <v>2149302.8197666509</v>
      </c>
      <c r="C51" s="38">
        <v>-2337839.9037588942</v>
      </c>
      <c r="D51" s="39">
        <v>-188537.08399224328</v>
      </c>
      <c r="E51" s="40">
        <v>0</v>
      </c>
      <c r="F51" s="37">
        <v>0</v>
      </c>
      <c r="G51" s="41">
        <v>0</v>
      </c>
      <c r="H51" s="40">
        <v>0</v>
      </c>
      <c r="I51" s="38">
        <v>0</v>
      </c>
      <c r="J51" s="43">
        <v>2149302.8197666509</v>
      </c>
      <c r="K51" s="44">
        <v>-2337839.9037588942</v>
      </c>
      <c r="L51" s="45">
        <v>-188537.08399224328</v>
      </c>
      <c r="M51" s="40">
        <v>0</v>
      </c>
      <c r="N51" s="40">
        <v>0</v>
      </c>
      <c r="O51" s="40">
        <v>0</v>
      </c>
      <c r="P51" s="45">
        <v>-188537.08399224328</v>
      </c>
      <c r="Q51" s="40">
        <v>0</v>
      </c>
      <c r="R51" s="40">
        <v>0</v>
      </c>
      <c r="S51" s="45">
        <v>-188537.08399224328</v>
      </c>
      <c r="T51" s="91"/>
      <c r="U51" s="95"/>
    </row>
    <row r="52" spans="1:21" x14ac:dyDescent="0.45">
      <c r="A52" s="27"/>
      <c r="B52" s="28"/>
      <c r="C52" s="28"/>
      <c r="D52" s="96"/>
      <c r="E52" s="51"/>
      <c r="F52" s="87"/>
      <c r="G52" s="89"/>
      <c r="H52" s="51"/>
      <c r="I52" s="88"/>
      <c r="J52" s="97"/>
      <c r="K52" s="57"/>
      <c r="L52" s="50"/>
      <c r="M52" s="51"/>
      <c r="N52" s="51"/>
      <c r="O52" s="51"/>
      <c r="P52" s="50"/>
      <c r="Q52" s="51"/>
      <c r="R52" s="51"/>
      <c r="S52" s="50"/>
      <c r="T52" s="91"/>
      <c r="U52" s="95"/>
    </row>
    <row r="53" spans="1:21" ht="15.4" x14ac:dyDescent="0.45">
      <c r="A53" s="98" t="s">
        <v>49</v>
      </c>
      <c r="B53" s="99">
        <v>118317147.57409751</v>
      </c>
      <c r="C53" s="100">
        <v>-90629308.46924144</v>
      </c>
      <c r="D53" s="101">
        <v>27687839.104856074</v>
      </c>
      <c r="E53" s="102">
        <v>16364024.197204232</v>
      </c>
      <c r="F53" s="99">
        <v>97643397.400000006</v>
      </c>
      <c r="G53" s="103">
        <v>2590.1410810258385</v>
      </c>
      <c r="H53" s="102">
        <v>-76486989.561693102</v>
      </c>
      <c r="I53" s="104">
        <v>-9839.8435535102399</v>
      </c>
      <c r="J53" s="105">
        <v>232327159.31238279</v>
      </c>
      <c r="K53" s="106">
        <v>-167126137.87448803</v>
      </c>
      <c r="L53" s="101">
        <v>65201021.437894717</v>
      </c>
      <c r="M53" s="107">
        <v>-11892253.666666668</v>
      </c>
      <c r="N53" s="107">
        <v>-8552160.4013926052</v>
      </c>
      <c r="O53" s="107">
        <v>-10529877.793334516</v>
      </c>
      <c r="P53" s="101">
        <v>34226729.57650093</v>
      </c>
      <c r="Q53" s="107">
        <v>-1653167.7657735629</v>
      </c>
      <c r="R53" s="107">
        <v>-15475928.333333332</v>
      </c>
      <c r="S53" s="101">
        <v>17097633.477394037</v>
      </c>
      <c r="T53" s="108">
        <v>3935137.1807522615</v>
      </c>
      <c r="U53" s="10"/>
    </row>
    <row r="54" spans="1:21" x14ac:dyDescent="0.45">
      <c r="A54" s="27"/>
      <c r="B54" s="87"/>
      <c r="C54" s="87"/>
      <c r="D54" s="96"/>
      <c r="E54" s="51"/>
      <c r="F54" s="52"/>
      <c r="G54" s="53"/>
      <c r="H54" s="54"/>
      <c r="I54" s="55"/>
      <c r="J54" s="56"/>
      <c r="K54" s="57"/>
      <c r="L54" s="50"/>
      <c r="M54" s="54"/>
      <c r="N54" s="54"/>
      <c r="O54" s="54"/>
      <c r="P54" s="50"/>
      <c r="Q54" s="54"/>
      <c r="R54" s="54"/>
      <c r="S54" s="50"/>
      <c r="T54" s="9"/>
      <c r="U54" s="3"/>
    </row>
    <row r="55" spans="1:21" x14ac:dyDescent="0.45">
      <c r="A55" s="109" t="s">
        <v>50</v>
      </c>
      <c r="B55" s="110">
        <v>0</v>
      </c>
      <c r="C55" s="111">
        <v>0</v>
      </c>
      <c r="D55" s="39">
        <v>0</v>
      </c>
      <c r="E55" s="112">
        <v>0</v>
      </c>
      <c r="F55" s="110">
        <v>0</v>
      </c>
      <c r="G55" s="113">
        <v>0</v>
      </c>
      <c r="H55" s="112">
        <v>0</v>
      </c>
      <c r="I55" s="111">
        <v>0</v>
      </c>
      <c r="J55" s="114">
        <v>0</v>
      </c>
      <c r="K55" s="115">
        <v>0</v>
      </c>
      <c r="L55" s="45">
        <v>0</v>
      </c>
      <c r="M55" s="110">
        <v>0</v>
      </c>
      <c r="N55" s="110">
        <v>0</v>
      </c>
      <c r="O55" s="110">
        <v>0</v>
      </c>
      <c r="P55" s="45">
        <v>0</v>
      </c>
      <c r="Q55" s="112">
        <v>0</v>
      </c>
      <c r="R55" s="112">
        <v>0</v>
      </c>
      <c r="S55" s="45">
        <v>0</v>
      </c>
      <c r="T55" s="3"/>
      <c r="U55" s="3"/>
    </row>
    <row r="56" spans="1:21" x14ac:dyDescent="0.45">
      <c r="A56" s="27"/>
      <c r="B56" s="87"/>
      <c r="C56" s="88"/>
      <c r="D56" s="96"/>
      <c r="E56" s="51"/>
      <c r="F56" s="52"/>
      <c r="G56" s="53"/>
      <c r="H56" s="54"/>
      <c r="I56" s="55"/>
      <c r="J56" s="56"/>
      <c r="K56" s="57"/>
      <c r="L56" s="50"/>
      <c r="M56" s="54"/>
      <c r="N56" s="54"/>
      <c r="O56" s="54"/>
      <c r="P56" s="50"/>
      <c r="Q56" s="54"/>
      <c r="R56" s="54"/>
      <c r="S56" s="50"/>
      <c r="T56" s="9"/>
      <c r="U56" s="3"/>
    </row>
    <row r="57" spans="1:21" x14ac:dyDescent="0.45">
      <c r="A57" s="116" t="s">
        <v>51</v>
      </c>
      <c r="B57" s="110">
        <v>13522391.658421803</v>
      </c>
      <c r="C57" s="111">
        <v>-23101702.01430729</v>
      </c>
      <c r="D57" s="39">
        <v>-9579310.355885487</v>
      </c>
      <c r="E57" s="112">
        <v>0</v>
      </c>
      <c r="F57" s="110">
        <v>0</v>
      </c>
      <c r="G57" s="113">
        <v>0</v>
      </c>
      <c r="H57" s="112">
        <v>0</v>
      </c>
      <c r="I57" s="111">
        <v>-17788690.490646522</v>
      </c>
      <c r="J57" s="114">
        <v>13522391.658421803</v>
      </c>
      <c r="K57" s="115">
        <v>-40890392.504953817</v>
      </c>
      <c r="L57" s="45">
        <v>-27368000.846532013</v>
      </c>
      <c r="M57" s="110">
        <v>11892253.666666668</v>
      </c>
      <c r="N57" s="110">
        <v>0</v>
      </c>
      <c r="O57" s="110">
        <v>0</v>
      </c>
      <c r="P57" s="45">
        <v>-15475747.179865345</v>
      </c>
      <c r="Q57" s="112">
        <v>0</v>
      </c>
      <c r="R57" s="112">
        <v>15475928.333333332</v>
      </c>
      <c r="S57" s="45">
        <v>181.15346798673272</v>
      </c>
      <c r="T57" s="9"/>
      <c r="U57" s="3"/>
    </row>
    <row r="58" spans="1:21" x14ac:dyDescent="0.45">
      <c r="A58" s="27"/>
      <c r="B58" s="28"/>
      <c r="C58" s="28"/>
      <c r="D58" s="96"/>
      <c r="E58" s="51"/>
      <c r="F58" s="87"/>
      <c r="G58" s="89"/>
      <c r="H58" s="51"/>
      <c r="I58" s="88"/>
      <c r="J58" s="97"/>
      <c r="K58" s="57"/>
      <c r="L58" s="50"/>
      <c r="M58" s="87"/>
      <c r="N58" s="87"/>
      <c r="O58" s="87"/>
      <c r="P58" s="50"/>
      <c r="Q58" s="87"/>
      <c r="R58" s="87"/>
      <c r="S58" s="50"/>
      <c r="T58" s="9"/>
      <c r="U58" s="3"/>
    </row>
    <row r="59" spans="1:21" x14ac:dyDescent="0.45">
      <c r="A59" s="109" t="s">
        <v>52</v>
      </c>
      <c r="B59" s="110">
        <v>21930.23076923077</v>
      </c>
      <c r="C59" s="111">
        <v>-1675097.9965427937</v>
      </c>
      <c r="D59" s="39">
        <v>-1653167.7657735629</v>
      </c>
      <c r="E59" s="112">
        <v>0</v>
      </c>
      <c r="F59" s="110">
        <v>0</v>
      </c>
      <c r="G59" s="113">
        <v>0</v>
      </c>
      <c r="H59" s="112">
        <v>0</v>
      </c>
      <c r="I59" s="111">
        <v>0</v>
      </c>
      <c r="J59" s="114">
        <v>21930.23076923077</v>
      </c>
      <c r="K59" s="115">
        <v>-1675097.9965427937</v>
      </c>
      <c r="L59" s="45">
        <v>-1653167.7657735629</v>
      </c>
      <c r="M59" s="110">
        <v>0</v>
      </c>
      <c r="N59" s="110">
        <v>0</v>
      </c>
      <c r="O59" s="110">
        <v>0</v>
      </c>
      <c r="P59" s="45">
        <v>-1653167.7657735629</v>
      </c>
      <c r="Q59" s="110">
        <v>1653167.7657735629</v>
      </c>
      <c r="R59" s="110">
        <v>0</v>
      </c>
      <c r="S59" s="45">
        <v>0</v>
      </c>
      <c r="T59" s="9"/>
      <c r="U59" s="3"/>
    </row>
    <row r="60" spans="1:21" x14ac:dyDescent="0.45">
      <c r="A60" s="27"/>
      <c r="B60" s="28"/>
      <c r="C60" s="28"/>
      <c r="D60" s="96"/>
      <c r="E60" s="51"/>
      <c r="F60" s="87"/>
      <c r="G60" s="89"/>
      <c r="H60" s="51"/>
      <c r="I60" s="88"/>
      <c r="J60" s="97"/>
      <c r="K60" s="57"/>
      <c r="L60" s="50"/>
      <c r="M60" s="87"/>
      <c r="N60" s="87"/>
      <c r="O60" s="87"/>
      <c r="P60" s="50"/>
      <c r="Q60" s="87"/>
      <c r="R60" s="87"/>
      <c r="S60" s="50"/>
      <c r="T60" s="9"/>
      <c r="U60" s="3"/>
    </row>
    <row r="61" spans="1:21" ht="15.4" x14ac:dyDescent="0.45">
      <c r="A61" s="109" t="s">
        <v>53</v>
      </c>
      <c r="B61" s="117">
        <v>85363547.761799023</v>
      </c>
      <c r="C61" s="118">
        <v>-93915708.16319184</v>
      </c>
      <c r="D61" s="39">
        <v>-8552160.4013928175</v>
      </c>
      <c r="E61" s="119">
        <v>0</v>
      </c>
      <c r="F61" s="117">
        <v>0</v>
      </c>
      <c r="G61" s="120">
        <v>0</v>
      </c>
      <c r="H61" s="119">
        <v>0</v>
      </c>
      <c r="I61" s="121">
        <v>-10529877.793334518</v>
      </c>
      <c r="J61" s="114">
        <v>85363547.761799023</v>
      </c>
      <c r="K61" s="115">
        <v>-104445585.95652635</v>
      </c>
      <c r="L61" s="45">
        <v>-19082038.194727331</v>
      </c>
      <c r="M61" s="112">
        <v>0</v>
      </c>
      <c r="N61" s="112">
        <v>8552160.4013926052</v>
      </c>
      <c r="O61" s="112">
        <v>10529877.793334516</v>
      </c>
      <c r="P61" s="46">
        <v>-2.1047890186309814E-7</v>
      </c>
      <c r="Q61" s="112">
        <v>0</v>
      </c>
      <c r="R61" s="112">
        <v>0</v>
      </c>
      <c r="S61" s="46">
        <v>-2.1047890186309814E-7</v>
      </c>
      <c r="U61" s="8"/>
    </row>
    <row r="62" spans="1:21" x14ac:dyDescent="0.45">
      <c r="A62" s="27"/>
      <c r="B62" s="87"/>
      <c r="C62" s="88"/>
      <c r="D62" s="96"/>
      <c r="E62" s="51"/>
      <c r="F62" s="87"/>
      <c r="G62" s="89"/>
      <c r="H62" s="51"/>
      <c r="I62" s="88"/>
      <c r="J62" s="97"/>
      <c r="K62" s="57"/>
      <c r="L62" s="50"/>
      <c r="M62" s="87"/>
      <c r="N62" s="87"/>
      <c r="O62" s="87"/>
      <c r="P62" s="50"/>
      <c r="Q62" s="87"/>
      <c r="R62" s="87"/>
      <c r="S62" s="50"/>
      <c r="U62" s="8"/>
    </row>
    <row r="63" spans="1:21" ht="15.4" x14ac:dyDescent="0.45">
      <c r="A63" s="122" t="s">
        <v>54</v>
      </c>
      <c r="B63" s="123">
        <v>669344</v>
      </c>
      <c r="C63" s="124">
        <v>-1394655.691532017</v>
      </c>
      <c r="D63" s="125">
        <v>-725311.69153201696</v>
      </c>
      <c r="E63" s="126">
        <v>0</v>
      </c>
      <c r="F63" s="123">
        <v>0</v>
      </c>
      <c r="G63" s="127">
        <v>1016978</v>
      </c>
      <c r="H63" s="126">
        <v>0</v>
      </c>
      <c r="I63" s="128">
        <v>0</v>
      </c>
      <c r="J63" s="129">
        <v>1686322</v>
      </c>
      <c r="K63" s="130">
        <v>-1394655.691532017</v>
      </c>
      <c r="L63" s="131">
        <v>291666.30846798304</v>
      </c>
      <c r="M63" s="126">
        <v>0</v>
      </c>
      <c r="N63" s="126">
        <v>0</v>
      </c>
      <c r="O63" s="126">
        <v>0</v>
      </c>
      <c r="P63" s="131">
        <v>291666.30846798304</v>
      </c>
      <c r="Q63" s="126">
        <v>0</v>
      </c>
      <c r="R63" s="126">
        <v>0</v>
      </c>
      <c r="S63" s="131">
        <v>291666.30846798304</v>
      </c>
      <c r="U63" s="8"/>
    </row>
    <row r="64" spans="1:21" x14ac:dyDescent="0.45">
      <c r="A64" s="27"/>
      <c r="B64" s="28"/>
      <c r="C64" s="28"/>
      <c r="D64" s="96"/>
      <c r="E64" s="51"/>
      <c r="F64" s="87"/>
      <c r="G64" s="89"/>
      <c r="H64" s="51"/>
      <c r="I64" s="88"/>
      <c r="J64" s="97"/>
      <c r="K64" s="57"/>
      <c r="L64" s="50"/>
      <c r="M64" s="87"/>
      <c r="N64" s="87"/>
      <c r="O64" s="87"/>
      <c r="P64" s="50"/>
      <c r="Q64" s="87"/>
      <c r="R64" s="87"/>
      <c r="S64" s="50"/>
      <c r="U64" s="8"/>
    </row>
    <row r="65" spans="1:21" ht="15.4" x14ac:dyDescent="0.45">
      <c r="A65" s="109" t="s">
        <v>55</v>
      </c>
      <c r="B65" s="117">
        <v>296595.22892749659</v>
      </c>
      <c r="C65" s="118">
        <v>-946825.83157943736</v>
      </c>
      <c r="D65" s="39">
        <v>-650230.60265194078</v>
      </c>
      <c r="E65" s="119">
        <v>0</v>
      </c>
      <c r="F65" s="117">
        <v>0</v>
      </c>
      <c r="G65" s="120">
        <v>0</v>
      </c>
      <c r="H65" s="119">
        <v>0</v>
      </c>
      <c r="I65" s="132">
        <v>0</v>
      </c>
      <c r="J65" s="114">
        <v>296595.22892749659</v>
      </c>
      <c r="K65" s="115">
        <v>-946825.83157943736</v>
      </c>
      <c r="L65" s="45">
        <v>-650230.60265194078</v>
      </c>
      <c r="M65" s="112">
        <v>0</v>
      </c>
      <c r="N65" s="112">
        <v>0</v>
      </c>
      <c r="O65" s="112">
        <v>0</v>
      </c>
      <c r="P65" s="45">
        <v>-650230.60265194078</v>
      </c>
      <c r="Q65" s="112">
        <v>0</v>
      </c>
      <c r="R65" s="112">
        <v>0</v>
      </c>
      <c r="S65" s="45">
        <v>-650230.60265194078</v>
      </c>
      <c r="U65" s="8"/>
    </row>
    <row r="66" spans="1:21" x14ac:dyDescent="0.45">
      <c r="A66" s="27"/>
      <c r="B66" s="87"/>
      <c r="C66" s="88"/>
      <c r="D66" s="96"/>
      <c r="E66" s="51"/>
      <c r="F66" s="87"/>
      <c r="G66" s="89"/>
      <c r="H66" s="51"/>
      <c r="I66" s="88"/>
      <c r="J66" s="97"/>
      <c r="K66" s="57"/>
      <c r="L66" s="133" t="s">
        <v>56</v>
      </c>
      <c r="M66" s="87"/>
      <c r="N66" s="87"/>
      <c r="O66" s="87"/>
      <c r="P66" s="133"/>
      <c r="Q66" s="87"/>
      <c r="R66" s="87"/>
      <c r="S66" s="133"/>
      <c r="U66" s="8"/>
    </row>
    <row r="67" spans="1:21" x14ac:dyDescent="0.45">
      <c r="A67" s="109" t="s">
        <v>57</v>
      </c>
      <c r="B67" s="117">
        <v>1267080.5269609827</v>
      </c>
      <c r="C67" s="118">
        <v>-1159509.1257682955</v>
      </c>
      <c r="D67" s="39">
        <v>107571.40119268722</v>
      </c>
      <c r="E67" s="119">
        <v>0</v>
      </c>
      <c r="F67" s="117">
        <v>0</v>
      </c>
      <c r="G67" s="134">
        <v>-107571</v>
      </c>
      <c r="H67" s="119">
        <v>0</v>
      </c>
      <c r="I67" s="135"/>
      <c r="J67" s="114">
        <v>1159509.5269609827</v>
      </c>
      <c r="K67" s="115">
        <v>-1159509.1257682955</v>
      </c>
      <c r="L67" s="45">
        <v>0.4011926872190088</v>
      </c>
      <c r="M67" s="117">
        <v>0</v>
      </c>
      <c r="N67" s="117">
        <v>0</v>
      </c>
      <c r="O67" s="117">
        <v>0</v>
      </c>
      <c r="P67" s="45">
        <v>0.4011926872190088</v>
      </c>
      <c r="Q67" s="112">
        <v>0</v>
      </c>
      <c r="R67" s="112">
        <v>0</v>
      </c>
      <c r="S67" s="45">
        <v>0.4011926872190088</v>
      </c>
      <c r="U67" s="8"/>
    </row>
    <row r="68" spans="1:21" x14ac:dyDescent="0.45">
      <c r="A68" s="27"/>
      <c r="B68" s="87"/>
      <c r="C68" s="87"/>
      <c r="D68" s="96"/>
      <c r="E68" s="51"/>
      <c r="F68" s="87"/>
      <c r="G68" s="89"/>
      <c r="H68" s="51"/>
      <c r="I68" s="88"/>
      <c r="J68" s="97"/>
      <c r="K68" s="57"/>
      <c r="L68" s="136" t="s">
        <v>56</v>
      </c>
      <c r="M68" s="87"/>
      <c r="N68" s="87"/>
      <c r="O68" s="87"/>
      <c r="P68" s="50"/>
      <c r="Q68" s="87"/>
      <c r="R68" s="87"/>
      <c r="S68" s="50"/>
      <c r="T68" s="137"/>
      <c r="U68" s="8"/>
    </row>
    <row r="69" spans="1:21" x14ac:dyDescent="0.45">
      <c r="A69" s="109" t="s">
        <v>58</v>
      </c>
      <c r="B69" s="117">
        <v>1107749.6722329648</v>
      </c>
      <c r="C69" s="118">
        <v>-1410334.5607934368</v>
      </c>
      <c r="D69" s="39">
        <v>-302584.88856047206</v>
      </c>
      <c r="E69" s="119">
        <v>0</v>
      </c>
      <c r="F69" s="117">
        <v>0</v>
      </c>
      <c r="G69" s="134">
        <v>302584.88856047124</v>
      </c>
      <c r="H69" s="119">
        <v>0</v>
      </c>
      <c r="I69" s="118">
        <v>0</v>
      </c>
      <c r="J69" s="114">
        <v>1410334.5607934361</v>
      </c>
      <c r="K69" s="115">
        <v>-1410334.5607934368</v>
      </c>
      <c r="L69" s="45">
        <v>0</v>
      </c>
      <c r="M69" s="117">
        <v>0</v>
      </c>
      <c r="N69" s="117">
        <v>0</v>
      </c>
      <c r="O69" s="117">
        <v>0</v>
      </c>
      <c r="P69" s="45">
        <v>0</v>
      </c>
      <c r="Q69" s="112">
        <v>0</v>
      </c>
      <c r="R69" s="112">
        <v>0</v>
      </c>
      <c r="S69" s="45">
        <v>0</v>
      </c>
      <c r="U69" s="8"/>
    </row>
    <row r="70" spans="1:21" x14ac:dyDescent="0.45">
      <c r="A70" s="27"/>
      <c r="B70" s="87"/>
      <c r="C70" s="88"/>
      <c r="D70" s="96"/>
      <c r="E70" s="51"/>
      <c r="F70" s="87"/>
      <c r="G70" s="89"/>
      <c r="H70" s="51"/>
      <c r="I70" s="88"/>
      <c r="J70" s="97"/>
      <c r="K70" s="57"/>
      <c r="L70" s="50"/>
      <c r="M70" s="87"/>
      <c r="N70" s="87"/>
      <c r="O70" s="87"/>
      <c r="P70" s="50"/>
      <c r="Q70" s="87"/>
      <c r="R70" s="87"/>
      <c r="S70" s="50"/>
      <c r="U70" s="8"/>
    </row>
    <row r="71" spans="1:21" x14ac:dyDescent="0.45">
      <c r="A71" s="109" t="s">
        <v>59</v>
      </c>
      <c r="B71" s="110">
        <v>16896335.554776676</v>
      </c>
      <c r="C71" s="111">
        <v>-16935190.140000001</v>
      </c>
      <c r="D71" s="39">
        <v>-38854.585223324597</v>
      </c>
      <c r="E71" s="112">
        <v>0</v>
      </c>
      <c r="F71" s="110">
        <v>0</v>
      </c>
      <c r="G71" s="113">
        <v>0</v>
      </c>
      <c r="H71" s="112">
        <v>0</v>
      </c>
      <c r="I71" s="111">
        <v>0</v>
      </c>
      <c r="J71" s="114">
        <v>16896335.554776676</v>
      </c>
      <c r="K71" s="115">
        <v>-16935190.140000001</v>
      </c>
      <c r="L71" s="45">
        <v>-38854.585223324597</v>
      </c>
      <c r="M71" s="110">
        <v>0</v>
      </c>
      <c r="N71" s="110">
        <v>0</v>
      </c>
      <c r="O71" s="110">
        <v>0</v>
      </c>
      <c r="P71" s="45">
        <v>-38854.585223324597</v>
      </c>
      <c r="Q71" s="112">
        <v>0</v>
      </c>
      <c r="R71" s="112">
        <v>0</v>
      </c>
      <c r="S71" s="45">
        <v>-38854.585223324597</v>
      </c>
      <c r="U71" s="8"/>
    </row>
    <row r="72" spans="1:21" x14ac:dyDescent="0.45">
      <c r="A72" s="27"/>
      <c r="B72" s="87"/>
      <c r="C72" s="88"/>
      <c r="D72" s="96"/>
      <c r="E72" s="51"/>
      <c r="F72" s="87"/>
      <c r="G72" s="89"/>
      <c r="H72" s="51"/>
      <c r="J72" s="97"/>
      <c r="K72" s="57"/>
      <c r="L72" s="50"/>
      <c r="M72" s="51"/>
      <c r="N72" s="51"/>
      <c r="O72" s="51"/>
      <c r="P72" s="50"/>
      <c r="Q72" s="51"/>
      <c r="R72" s="51"/>
      <c r="S72" s="50"/>
      <c r="U72" s="8"/>
    </row>
    <row r="73" spans="1:21" x14ac:dyDescent="0.45">
      <c r="A73" s="98" t="s">
        <v>60</v>
      </c>
      <c r="B73" s="99">
        <v>119289315.71723112</v>
      </c>
      <c r="C73" s="100">
        <v>-140683364.60827306</v>
      </c>
      <c r="D73" s="101">
        <v>-21394048.891041953</v>
      </c>
      <c r="E73" s="107">
        <v>0</v>
      </c>
      <c r="F73" s="99">
        <v>0</v>
      </c>
      <c r="G73" s="103">
        <v>1211991.8885604711</v>
      </c>
      <c r="H73" s="107">
        <v>0</v>
      </c>
      <c r="I73" s="100">
        <v>-28318568.28398104</v>
      </c>
      <c r="J73" s="105">
        <v>120501307.6057916</v>
      </c>
      <c r="K73" s="106">
        <v>-169001932.89225411</v>
      </c>
      <c r="L73" s="101">
        <v>-48500625.286462523</v>
      </c>
      <c r="M73" s="107">
        <v>11892253.666666668</v>
      </c>
      <c r="N73" s="107">
        <v>8552160.4013926052</v>
      </c>
      <c r="O73" s="107">
        <v>10529877.793334516</v>
      </c>
      <c r="P73" s="101">
        <v>-17526333.423853714</v>
      </c>
      <c r="Q73" s="107">
        <v>1653167.7657735629</v>
      </c>
      <c r="R73" s="107">
        <v>15475928.333333332</v>
      </c>
      <c r="S73" s="101">
        <v>-397237.32474681886</v>
      </c>
      <c r="U73" s="8"/>
    </row>
    <row r="74" spans="1:21" x14ac:dyDescent="0.45">
      <c r="A74" s="138"/>
      <c r="B74" s="139"/>
      <c r="C74" s="140"/>
      <c r="D74" s="141"/>
      <c r="E74" s="142"/>
      <c r="F74" s="139"/>
      <c r="G74" s="143"/>
      <c r="H74" s="142"/>
      <c r="I74" s="140"/>
      <c r="J74" s="144"/>
      <c r="K74" s="140"/>
      <c r="L74" s="141"/>
      <c r="M74" s="142"/>
      <c r="N74" s="142"/>
      <c r="O74" s="142"/>
      <c r="P74" s="141"/>
      <c r="Q74" s="142"/>
      <c r="R74" s="142"/>
      <c r="S74" s="141"/>
      <c r="U74" s="8"/>
    </row>
    <row r="75" spans="1:21" x14ac:dyDescent="0.45">
      <c r="A75" s="145" t="s">
        <v>61</v>
      </c>
      <c r="B75" s="146">
        <v>0</v>
      </c>
      <c r="C75" s="147">
        <v>0</v>
      </c>
      <c r="D75" s="148">
        <v>0</v>
      </c>
      <c r="E75" s="149">
        <v>0</v>
      </c>
      <c r="F75" s="150">
        <v>0</v>
      </c>
      <c r="G75" s="151">
        <v>0</v>
      </c>
      <c r="H75" s="149">
        <v>0</v>
      </c>
      <c r="I75" s="147">
        <v>0</v>
      </c>
      <c r="J75" s="152">
        <v>0</v>
      </c>
      <c r="K75" s="147">
        <v>0</v>
      </c>
      <c r="L75" s="148">
        <v>0</v>
      </c>
      <c r="M75" s="153">
        <v>0</v>
      </c>
      <c r="N75" s="153">
        <v>0</v>
      </c>
      <c r="O75" s="153">
        <v>0</v>
      </c>
      <c r="P75" s="148">
        <v>0</v>
      </c>
      <c r="Q75" s="153">
        <v>0</v>
      </c>
      <c r="R75" s="153">
        <v>0</v>
      </c>
      <c r="S75" s="148">
        <v>0</v>
      </c>
      <c r="U75" s="8"/>
    </row>
    <row r="76" spans="1:21" ht="14.65" thickBot="1" x14ac:dyDescent="0.5">
      <c r="A76" s="154"/>
      <c r="B76" s="28"/>
      <c r="C76" s="76"/>
      <c r="D76" s="155"/>
      <c r="E76" s="156"/>
      <c r="F76" s="28"/>
      <c r="G76" s="157"/>
      <c r="H76" s="156"/>
      <c r="I76" s="76"/>
      <c r="J76" s="158"/>
      <c r="K76" s="157"/>
      <c r="L76" s="155"/>
      <c r="M76" s="156"/>
      <c r="N76" s="156"/>
      <c r="O76" s="156"/>
      <c r="P76" s="155"/>
      <c r="Q76" s="156"/>
      <c r="R76" s="156"/>
      <c r="S76" s="45"/>
      <c r="U76" s="8"/>
    </row>
    <row r="77" spans="1:21" ht="15.75" thickTop="1" thickBot="1" x14ac:dyDescent="0.5">
      <c r="A77" s="159" t="s">
        <v>62</v>
      </c>
      <c r="B77" s="160">
        <v>237606463.29132864</v>
      </c>
      <c r="C77" s="161">
        <v>-231312673.0775145</v>
      </c>
      <c r="D77" s="162">
        <v>6293790.2138141207</v>
      </c>
      <c r="E77" s="163">
        <v>16364024.197204232</v>
      </c>
      <c r="F77" s="160">
        <v>97643397.400000006</v>
      </c>
      <c r="G77" s="164">
        <v>1214582.0296414969</v>
      </c>
      <c r="H77" s="165">
        <v>-76486989.561693102</v>
      </c>
      <c r="I77" s="161">
        <v>-28328408.12753455</v>
      </c>
      <c r="J77" s="166">
        <v>352828466.91817439</v>
      </c>
      <c r="K77" s="167">
        <v>-336128070.76674211</v>
      </c>
      <c r="L77" s="162">
        <v>16700396.151432194</v>
      </c>
      <c r="M77" s="168">
        <v>0</v>
      </c>
      <c r="N77" s="168">
        <v>0</v>
      </c>
      <c r="O77" s="168">
        <v>0</v>
      </c>
      <c r="P77" s="162">
        <v>16700396.152647216</v>
      </c>
      <c r="Q77" s="168">
        <v>0</v>
      </c>
      <c r="R77" s="168">
        <v>0</v>
      </c>
      <c r="S77" s="162">
        <v>16700396.152647218</v>
      </c>
      <c r="T77" s="9"/>
      <c r="U77" s="9"/>
    </row>
  </sheetData>
  <mergeCells count="4">
    <mergeCell ref="E3:I3"/>
    <mergeCell ref="B4:D4"/>
    <mergeCell ref="E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F8DB-D4A4-481A-A65E-8F5FB9F7D57C}">
  <dimension ref="A1:U77"/>
  <sheetViews>
    <sheetView showGridLines="0" zoomScale="70" zoomScaleNormal="70" workbookViewId="0">
      <pane ySplit="5" topLeftCell="A6" activePane="bottomLeft" state="frozen"/>
      <selection activeCell="B7" sqref="B7"/>
      <selection pane="bottomLeft" activeCell="B7" sqref="B7"/>
    </sheetView>
  </sheetViews>
  <sheetFormatPr defaultColWidth="10.6640625" defaultRowHeight="14.25" x14ac:dyDescent="0.45"/>
  <cols>
    <col min="1" max="1" width="21.59765625" customWidth="1"/>
    <col min="2" max="2" width="14.46484375" bestFit="1" customWidth="1"/>
    <col min="3" max="3" width="15.19921875" bestFit="1" customWidth="1"/>
    <col min="4" max="4" width="12" bestFit="1" customWidth="1"/>
  </cols>
  <sheetData>
    <row r="1" spans="1:21" ht="20.25" x14ac:dyDescent="0.55000000000000004">
      <c r="A1" s="1" t="s">
        <v>0</v>
      </c>
      <c r="C1" s="2"/>
      <c r="D1" s="3"/>
      <c r="G1" s="3"/>
      <c r="H1" s="4"/>
      <c r="J1" s="5"/>
      <c r="K1" s="5"/>
      <c r="L1" s="4"/>
    </row>
    <row r="2" spans="1:21" ht="25.15" x14ac:dyDescent="0.7">
      <c r="A2" s="6" t="s">
        <v>1</v>
      </c>
      <c r="B2" s="7"/>
      <c r="C2" s="3"/>
      <c r="D2" s="8"/>
      <c r="G2" s="3"/>
      <c r="H2" s="4"/>
      <c r="J2" s="4"/>
      <c r="L2" s="9"/>
      <c r="N2" s="9"/>
      <c r="O2" s="9"/>
    </row>
    <row r="3" spans="1:21" x14ac:dyDescent="0.45">
      <c r="B3" s="9"/>
      <c r="D3" s="9"/>
      <c r="E3" s="516" t="s">
        <v>2</v>
      </c>
      <c r="F3" s="517"/>
      <c r="G3" s="517"/>
      <c r="H3" s="517"/>
      <c r="I3" s="518"/>
      <c r="J3" s="10"/>
      <c r="K3" s="11"/>
      <c r="L3" s="12"/>
      <c r="O3" s="13"/>
    </row>
    <row r="4" spans="1:21" ht="14.65" thickBot="1" x14ac:dyDescent="0.5">
      <c r="B4" s="519" t="s">
        <v>3</v>
      </c>
      <c r="C4" s="519"/>
      <c r="D4" s="520"/>
      <c r="E4" s="521" t="s">
        <v>4</v>
      </c>
      <c r="F4" s="521"/>
      <c r="G4" s="522"/>
      <c r="H4" s="523" t="s">
        <v>5</v>
      </c>
      <c r="I4" s="524"/>
      <c r="J4" s="10"/>
      <c r="K4" s="11"/>
    </row>
    <row r="5" spans="1:21" ht="66" thickTop="1" x14ac:dyDescent="0.45">
      <c r="A5" s="14"/>
      <c r="B5" s="15" t="s">
        <v>6</v>
      </c>
      <c r="C5" s="16" t="s">
        <v>7</v>
      </c>
      <c r="D5" s="17" t="s">
        <v>8</v>
      </c>
      <c r="E5" s="18" t="s">
        <v>9</v>
      </c>
      <c r="F5" s="15" t="s">
        <v>10</v>
      </c>
      <c r="G5" s="19" t="s">
        <v>11</v>
      </c>
      <c r="H5" s="18" t="s">
        <v>12</v>
      </c>
      <c r="I5" s="20" t="s">
        <v>13</v>
      </c>
      <c r="J5" s="21" t="s">
        <v>14</v>
      </c>
      <c r="K5" s="22" t="s">
        <v>15</v>
      </c>
      <c r="L5" s="17" t="s">
        <v>16</v>
      </c>
      <c r="M5" s="23" t="s">
        <v>17</v>
      </c>
      <c r="N5" s="23" t="s">
        <v>18</v>
      </c>
      <c r="O5" s="24" t="s">
        <v>19</v>
      </c>
      <c r="P5" s="17" t="s">
        <v>20</v>
      </c>
      <c r="Q5" s="23" t="s">
        <v>21</v>
      </c>
      <c r="R5" s="23" t="s">
        <v>22</v>
      </c>
      <c r="S5" s="17" t="s">
        <v>23</v>
      </c>
      <c r="T5" s="25" t="s">
        <v>24</v>
      </c>
      <c r="U5" s="26" t="s">
        <v>25</v>
      </c>
    </row>
    <row r="6" spans="1:21" x14ac:dyDescent="0.45">
      <c r="A6" s="27"/>
      <c r="B6" s="28"/>
      <c r="C6" s="28"/>
      <c r="D6" s="29"/>
      <c r="E6" s="30"/>
      <c r="F6" s="27"/>
      <c r="G6" s="31"/>
      <c r="H6" s="30"/>
      <c r="I6" s="32"/>
      <c r="J6" s="33"/>
      <c r="K6" s="34"/>
      <c r="L6" s="29"/>
      <c r="M6" s="30"/>
      <c r="N6" s="30"/>
      <c r="O6" s="30"/>
      <c r="P6" s="29"/>
      <c r="Q6" s="30"/>
      <c r="R6" s="30"/>
      <c r="S6" s="29"/>
      <c r="U6" s="35"/>
    </row>
    <row r="7" spans="1:21" x14ac:dyDescent="0.45">
      <c r="A7" s="36" t="s">
        <v>26</v>
      </c>
      <c r="B7" s="37" t="s">
        <v>261</v>
      </c>
      <c r="C7" s="37" t="s">
        <v>261</v>
      </c>
      <c r="D7" s="39" t="s">
        <v>257</v>
      </c>
      <c r="E7" s="37" t="s">
        <v>256</v>
      </c>
      <c r="F7" s="37" t="s">
        <v>256</v>
      </c>
      <c r="G7" s="37" t="s">
        <v>256</v>
      </c>
      <c r="H7" s="37" t="s">
        <v>256</v>
      </c>
      <c r="I7" s="37" t="s">
        <v>256</v>
      </c>
      <c r="J7" s="39" t="s">
        <v>257</v>
      </c>
      <c r="K7" s="45" t="s">
        <v>257</v>
      </c>
      <c r="L7" s="45" t="s">
        <v>257</v>
      </c>
      <c r="M7" s="37" t="s">
        <v>261</v>
      </c>
      <c r="N7" s="37" t="s">
        <v>261</v>
      </c>
      <c r="O7" s="37" t="s">
        <v>261</v>
      </c>
      <c r="P7" s="45" t="s">
        <v>257</v>
      </c>
      <c r="Q7" s="37" t="s">
        <v>261</v>
      </c>
      <c r="R7" s="37" t="s">
        <v>256</v>
      </c>
      <c r="S7" s="45" t="s">
        <v>257</v>
      </c>
      <c r="T7" s="48" t="s">
        <v>256</v>
      </c>
      <c r="U7" s="49" t="s">
        <v>256</v>
      </c>
    </row>
    <row r="8" spans="1:21" x14ac:dyDescent="0.45">
      <c r="A8" s="27"/>
      <c r="B8" s="28"/>
      <c r="C8" s="28"/>
      <c r="D8" s="50"/>
      <c r="E8" s="28"/>
      <c r="F8" s="28"/>
      <c r="G8" s="28"/>
      <c r="H8" s="28"/>
      <c r="I8" s="28"/>
      <c r="J8" s="50"/>
      <c r="K8" s="50"/>
      <c r="L8" s="50"/>
      <c r="M8" s="28"/>
      <c r="N8" s="28"/>
      <c r="O8" s="28"/>
      <c r="P8" s="50"/>
      <c r="Q8" s="28"/>
      <c r="R8" s="28"/>
      <c r="S8" s="50"/>
      <c r="T8" s="58"/>
      <c r="U8" s="59"/>
    </row>
    <row r="9" spans="1:21" x14ac:dyDescent="0.45">
      <c r="A9" s="36" t="s">
        <v>27</v>
      </c>
      <c r="B9" s="37" t="s">
        <v>261</v>
      </c>
      <c r="C9" s="37" t="s">
        <v>261</v>
      </c>
      <c r="D9" s="39" t="s">
        <v>257</v>
      </c>
      <c r="E9" s="37" t="s">
        <v>256</v>
      </c>
      <c r="F9" s="37" t="s">
        <v>256</v>
      </c>
      <c r="G9" s="37" t="s">
        <v>256</v>
      </c>
      <c r="H9" s="37" t="s">
        <v>256</v>
      </c>
      <c r="I9" s="37" t="s">
        <v>256</v>
      </c>
      <c r="J9" s="39" t="s">
        <v>257</v>
      </c>
      <c r="K9" s="45" t="s">
        <v>257</v>
      </c>
      <c r="L9" s="45" t="s">
        <v>257</v>
      </c>
      <c r="M9" s="37" t="s">
        <v>261</v>
      </c>
      <c r="N9" s="37" t="s">
        <v>261</v>
      </c>
      <c r="O9" s="37" t="s">
        <v>261</v>
      </c>
      <c r="P9" s="45" t="s">
        <v>257</v>
      </c>
      <c r="Q9" s="37" t="s">
        <v>261</v>
      </c>
      <c r="R9" s="37" t="s">
        <v>256</v>
      </c>
      <c r="S9" s="45" t="s">
        <v>257</v>
      </c>
      <c r="T9" s="48" t="s">
        <v>256</v>
      </c>
      <c r="U9" s="49" t="s">
        <v>256</v>
      </c>
    </row>
    <row r="10" spans="1:21" x14ac:dyDescent="0.45">
      <c r="A10" s="27"/>
      <c r="B10" s="28"/>
      <c r="C10" s="28"/>
      <c r="D10" s="50"/>
      <c r="E10" s="28"/>
      <c r="F10" s="28"/>
      <c r="G10" s="28"/>
      <c r="H10" s="28"/>
      <c r="I10" s="28"/>
      <c r="J10" s="50"/>
      <c r="K10" s="50"/>
      <c r="L10" s="50"/>
      <c r="M10" s="28"/>
      <c r="N10" s="28"/>
      <c r="O10" s="28"/>
      <c r="P10" s="50"/>
      <c r="Q10" s="28"/>
      <c r="R10" s="28"/>
      <c r="S10" s="50"/>
      <c r="T10" s="48"/>
      <c r="U10" s="49"/>
    </row>
    <row r="11" spans="1:21" x14ac:dyDescent="0.45">
      <c r="A11" s="36" t="s">
        <v>28</v>
      </c>
      <c r="B11" s="37" t="s">
        <v>261</v>
      </c>
      <c r="C11" s="37" t="s">
        <v>261</v>
      </c>
      <c r="D11" s="39" t="s">
        <v>257</v>
      </c>
      <c r="E11" s="37" t="s">
        <v>256</v>
      </c>
      <c r="F11" s="37" t="s">
        <v>256</v>
      </c>
      <c r="G11" s="37" t="s">
        <v>256</v>
      </c>
      <c r="H11" s="37" t="s">
        <v>256</v>
      </c>
      <c r="I11" s="37" t="s">
        <v>256</v>
      </c>
      <c r="J11" s="39" t="s">
        <v>257</v>
      </c>
      <c r="K11" s="45" t="s">
        <v>257</v>
      </c>
      <c r="L11" s="45" t="s">
        <v>257</v>
      </c>
      <c r="M11" s="37" t="s">
        <v>261</v>
      </c>
      <c r="N11" s="37" t="s">
        <v>261</v>
      </c>
      <c r="O11" s="37" t="s">
        <v>261</v>
      </c>
      <c r="P11" s="45" t="s">
        <v>257</v>
      </c>
      <c r="Q11" s="37" t="s">
        <v>261</v>
      </c>
      <c r="R11" s="37" t="s">
        <v>256</v>
      </c>
      <c r="S11" s="45" t="s">
        <v>257</v>
      </c>
      <c r="T11" s="48" t="s">
        <v>256</v>
      </c>
      <c r="U11" s="49" t="s">
        <v>256</v>
      </c>
    </row>
    <row r="12" spans="1:21" x14ac:dyDescent="0.45">
      <c r="A12" s="27"/>
      <c r="B12" s="28"/>
      <c r="C12" s="28"/>
      <c r="D12" s="50"/>
      <c r="E12" s="28"/>
      <c r="F12" s="28"/>
      <c r="G12" s="28"/>
      <c r="H12" s="28"/>
      <c r="I12" s="28"/>
      <c r="J12" s="50"/>
      <c r="K12" s="50"/>
      <c r="L12" s="50"/>
      <c r="M12" s="28"/>
      <c r="N12" s="28"/>
      <c r="O12" s="28"/>
      <c r="P12" s="50"/>
      <c r="Q12" s="28"/>
      <c r="R12" s="28"/>
      <c r="S12" s="50"/>
      <c r="T12" s="48"/>
      <c r="U12" s="49"/>
    </row>
    <row r="13" spans="1:21" x14ac:dyDescent="0.45">
      <c r="A13" s="60" t="s">
        <v>29</v>
      </c>
      <c r="B13" s="37" t="s">
        <v>261</v>
      </c>
      <c r="C13" s="37" t="s">
        <v>261</v>
      </c>
      <c r="D13" s="39" t="s">
        <v>257</v>
      </c>
      <c r="E13" s="37" t="s">
        <v>256</v>
      </c>
      <c r="F13" s="37" t="s">
        <v>256</v>
      </c>
      <c r="G13" s="37" t="s">
        <v>256</v>
      </c>
      <c r="H13" s="37" t="s">
        <v>256</v>
      </c>
      <c r="I13" s="37" t="s">
        <v>256</v>
      </c>
      <c r="J13" s="39" t="s">
        <v>257</v>
      </c>
      <c r="K13" s="45" t="s">
        <v>257</v>
      </c>
      <c r="L13" s="45" t="s">
        <v>257</v>
      </c>
      <c r="M13" s="37" t="s">
        <v>261</v>
      </c>
      <c r="N13" s="37" t="s">
        <v>261</v>
      </c>
      <c r="O13" s="37" t="s">
        <v>261</v>
      </c>
      <c r="P13" s="45" t="s">
        <v>257</v>
      </c>
      <c r="Q13" s="37" t="s">
        <v>261</v>
      </c>
      <c r="R13" s="37" t="s">
        <v>256</v>
      </c>
      <c r="S13" s="45" t="s">
        <v>257</v>
      </c>
      <c r="T13" s="48" t="s">
        <v>256</v>
      </c>
      <c r="U13" s="49" t="s">
        <v>256</v>
      </c>
    </row>
    <row r="14" spans="1:21" x14ac:dyDescent="0.45">
      <c r="A14" s="27"/>
      <c r="B14" s="28"/>
      <c r="C14" s="28"/>
      <c r="D14" s="50"/>
      <c r="E14" s="28"/>
      <c r="F14" s="28"/>
      <c r="G14" s="28"/>
      <c r="H14" s="28"/>
      <c r="I14" s="28"/>
      <c r="J14" s="50"/>
      <c r="K14" s="63"/>
      <c r="L14" s="63"/>
      <c r="M14" s="28"/>
      <c r="N14" s="28"/>
      <c r="O14" s="28"/>
      <c r="P14" s="63"/>
      <c r="Q14" s="28"/>
      <c r="R14" s="28"/>
      <c r="S14" s="63"/>
      <c r="T14" s="48"/>
      <c r="U14" s="59"/>
    </row>
    <row r="15" spans="1:21" x14ac:dyDescent="0.45">
      <c r="A15" s="60" t="s">
        <v>30</v>
      </c>
      <c r="B15" s="37" t="s">
        <v>261</v>
      </c>
      <c r="C15" s="37" t="s">
        <v>261</v>
      </c>
      <c r="D15" s="39" t="s">
        <v>257</v>
      </c>
      <c r="E15" s="37" t="s">
        <v>256</v>
      </c>
      <c r="F15" s="37" t="s">
        <v>256</v>
      </c>
      <c r="G15" s="37" t="s">
        <v>256</v>
      </c>
      <c r="H15" s="37" t="s">
        <v>256</v>
      </c>
      <c r="I15" s="37" t="s">
        <v>256</v>
      </c>
      <c r="J15" s="39" t="s">
        <v>257</v>
      </c>
      <c r="K15" s="45" t="s">
        <v>257</v>
      </c>
      <c r="L15" s="45" t="s">
        <v>257</v>
      </c>
      <c r="M15" s="37" t="s">
        <v>261</v>
      </c>
      <c r="N15" s="37" t="s">
        <v>261</v>
      </c>
      <c r="O15" s="37" t="s">
        <v>261</v>
      </c>
      <c r="P15" s="45" t="s">
        <v>257</v>
      </c>
      <c r="Q15" s="37" t="s">
        <v>261</v>
      </c>
      <c r="R15" s="37" t="s">
        <v>256</v>
      </c>
      <c r="S15" s="45" t="s">
        <v>257</v>
      </c>
      <c r="T15" s="48" t="s">
        <v>256</v>
      </c>
      <c r="U15" s="49" t="s">
        <v>256</v>
      </c>
    </row>
    <row r="16" spans="1:21" ht="15.4" x14ac:dyDescent="0.45">
      <c r="A16" s="27"/>
      <c r="B16" s="65"/>
      <c r="C16" s="65"/>
      <c r="D16" s="67"/>
      <c r="E16" s="65"/>
      <c r="F16" s="65"/>
      <c r="G16" s="65"/>
      <c r="H16" s="65"/>
      <c r="I16" s="65"/>
      <c r="J16" s="67"/>
      <c r="K16" s="67"/>
      <c r="L16" s="67"/>
      <c r="M16" s="65"/>
      <c r="N16" s="65"/>
      <c r="O16" s="65"/>
      <c r="P16" s="67"/>
      <c r="Q16" s="65"/>
      <c r="R16" s="65"/>
      <c r="S16" s="67"/>
      <c r="T16" s="73"/>
      <c r="U16" s="49"/>
    </row>
    <row r="17" spans="1:21" x14ac:dyDescent="0.45">
      <c r="A17" s="60" t="s">
        <v>31</v>
      </c>
      <c r="B17" s="37" t="s">
        <v>261</v>
      </c>
      <c r="C17" s="37" t="s">
        <v>261</v>
      </c>
      <c r="D17" s="39" t="s">
        <v>257</v>
      </c>
      <c r="E17" s="37" t="s">
        <v>256</v>
      </c>
      <c r="F17" s="37" t="s">
        <v>256</v>
      </c>
      <c r="G17" s="37" t="s">
        <v>256</v>
      </c>
      <c r="H17" s="37" t="s">
        <v>256</v>
      </c>
      <c r="I17" s="37" t="s">
        <v>256</v>
      </c>
      <c r="J17" s="39" t="s">
        <v>257</v>
      </c>
      <c r="K17" s="45" t="s">
        <v>257</v>
      </c>
      <c r="L17" s="45" t="s">
        <v>257</v>
      </c>
      <c r="M17" s="37" t="s">
        <v>261</v>
      </c>
      <c r="N17" s="37" t="s">
        <v>261</v>
      </c>
      <c r="O17" s="37" t="s">
        <v>261</v>
      </c>
      <c r="P17" s="45" t="s">
        <v>257</v>
      </c>
      <c r="Q17" s="37" t="s">
        <v>261</v>
      </c>
      <c r="R17" s="37" t="s">
        <v>256</v>
      </c>
      <c r="S17" s="45" t="s">
        <v>257</v>
      </c>
      <c r="T17" s="48" t="s">
        <v>256</v>
      </c>
      <c r="U17" s="49" t="s">
        <v>256</v>
      </c>
    </row>
    <row r="18" spans="1:21" x14ac:dyDescent="0.45">
      <c r="A18" s="27"/>
      <c r="B18" s="28"/>
      <c r="C18" s="28"/>
      <c r="D18" s="50"/>
      <c r="E18" s="28"/>
      <c r="F18" s="28"/>
      <c r="G18" s="28"/>
      <c r="H18" s="28"/>
      <c r="I18" s="28"/>
      <c r="J18" s="50"/>
      <c r="K18" s="63"/>
      <c r="L18" s="63"/>
      <c r="M18" s="28"/>
      <c r="N18" s="28"/>
      <c r="O18" s="28"/>
      <c r="P18" s="63"/>
      <c r="Q18" s="28"/>
      <c r="R18" s="28"/>
      <c r="S18" s="63"/>
      <c r="T18" s="48"/>
      <c r="U18" s="49"/>
    </row>
    <row r="19" spans="1:21" x14ac:dyDescent="0.45">
      <c r="A19" s="60" t="s">
        <v>32</v>
      </c>
      <c r="B19" s="37" t="s">
        <v>261</v>
      </c>
      <c r="C19" s="37" t="s">
        <v>261</v>
      </c>
      <c r="D19" s="39" t="s">
        <v>257</v>
      </c>
      <c r="E19" s="37" t="s">
        <v>256</v>
      </c>
      <c r="F19" s="37" t="s">
        <v>256</v>
      </c>
      <c r="G19" s="37" t="s">
        <v>256</v>
      </c>
      <c r="H19" s="37" t="s">
        <v>256</v>
      </c>
      <c r="I19" s="37" t="s">
        <v>256</v>
      </c>
      <c r="J19" s="39" t="s">
        <v>257</v>
      </c>
      <c r="K19" s="45" t="s">
        <v>257</v>
      </c>
      <c r="L19" s="45" t="s">
        <v>257</v>
      </c>
      <c r="M19" s="37" t="s">
        <v>261</v>
      </c>
      <c r="N19" s="37" t="s">
        <v>261</v>
      </c>
      <c r="O19" s="37" t="s">
        <v>261</v>
      </c>
      <c r="P19" s="45" t="s">
        <v>257</v>
      </c>
      <c r="Q19" s="37" t="s">
        <v>261</v>
      </c>
      <c r="R19" s="37" t="s">
        <v>256</v>
      </c>
      <c r="S19" s="45" t="s">
        <v>257</v>
      </c>
      <c r="T19" s="48" t="s">
        <v>256</v>
      </c>
      <c r="U19" s="49" t="s">
        <v>256</v>
      </c>
    </row>
    <row r="20" spans="1:21" x14ac:dyDescent="0.45">
      <c r="A20" s="27"/>
      <c r="B20" s="28"/>
      <c r="C20" s="28"/>
      <c r="D20" s="50"/>
      <c r="E20" s="28"/>
      <c r="F20" s="28"/>
      <c r="G20" s="28"/>
      <c r="H20" s="28"/>
      <c r="I20" s="28"/>
      <c r="J20" s="50"/>
      <c r="K20" s="63"/>
      <c r="L20" s="63"/>
      <c r="M20" s="28"/>
      <c r="N20" s="28"/>
      <c r="O20" s="28"/>
      <c r="P20" s="63"/>
      <c r="Q20" s="28"/>
      <c r="R20" s="28"/>
      <c r="S20" s="63"/>
      <c r="T20" s="48"/>
      <c r="U20" s="49"/>
    </row>
    <row r="21" spans="1:21" x14ac:dyDescent="0.45">
      <c r="A21" s="60" t="s">
        <v>33</v>
      </c>
      <c r="B21" s="37" t="s">
        <v>261</v>
      </c>
      <c r="C21" s="37" t="s">
        <v>261</v>
      </c>
      <c r="D21" s="39" t="s">
        <v>257</v>
      </c>
      <c r="E21" s="37" t="s">
        <v>256</v>
      </c>
      <c r="F21" s="37" t="s">
        <v>256</v>
      </c>
      <c r="G21" s="37" t="s">
        <v>256</v>
      </c>
      <c r="H21" s="37" t="s">
        <v>256</v>
      </c>
      <c r="I21" s="37" t="s">
        <v>256</v>
      </c>
      <c r="J21" s="39" t="s">
        <v>257</v>
      </c>
      <c r="K21" s="45" t="s">
        <v>257</v>
      </c>
      <c r="L21" s="45" t="s">
        <v>257</v>
      </c>
      <c r="M21" s="37" t="s">
        <v>261</v>
      </c>
      <c r="N21" s="37" t="s">
        <v>261</v>
      </c>
      <c r="O21" s="37" t="s">
        <v>261</v>
      </c>
      <c r="P21" s="45" t="s">
        <v>257</v>
      </c>
      <c r="Q21" s="37" t="s">
        <v>261</v>
      </c>
      <c r="R21" s="37" t="s">
        <v>256</v>
      </c>
      <c r="S21" s="45" t="s">
        <v>257</v>
      </c>
      <c r="T21" s="48" t="s">
        <v>256</v>
      </c>
      <c r="U21" s="49" t="s">
        <v>256</v>
      </c>
    </row>
    <row r="22" spans="1:21" ht="14.65" thickBot="1" x14ac:dyDescent="0.5">
      <c r="A22" s="27"/>
      <c r="B22" s="28"/>
      <c r="C22" s="28"/>
      <c r="D22" s="50"/>
      <c r="E22" s="51"/>
      <c r="F22" s="52"/>
      <c r="G22" s="53"/>
      <c r="H22" s="54"/>
      <c r="I22" s="55"/>
      <c r="J22" s="50"/>
      <c r="K22" s="63"/>
      <c r="L22" s="63"/>
      <c r="M22" s="54"/>
      <c r="N22" s="54"/>
      <c r="O22" s="54"/>
      <c r="P22" s="63"/>
      <c r="Q22" s="54"/>
      <c r="R22" s="55"/>
      <c r="S22" s="63"/>
      <c r="T22" s="48"/>
      <c r="U22" s="49"/>
    </row>
    <row r="23" spans="1:21" ht="15" thickTop="1" thickBot="1" x14ac:dyDescent="0.5">
      <c r="A23" s="77" t="s">
        <v>34</v>
      </c>
      <c r="B23" s="78" t="s">
        <v>257</v>
      </c>
      <c r="C23" s="78" t="s">
        <v>257</v>
      </c>
      <c r="D23" s="78" t="s">
        <v>257</v>
      </c>
      <c r="E23" s="81">
        <v>113570.67309521162</v>
      </c>
      <c r="F23" s="78">
        <v>1156425</v>
      </c>
      <c r="G23" s="82">
        <v>2590.1410810258385</v>
      </c>
      <c r="H23" s="81" t="s">
        <v>257</v>
      </c>
      <c r="I23" s="79">
        <v>-9840.1435535102464</v>
      </c>
      <c r="J23" s="78" t="s">
        <v>257</v>
      </c>
      <c r="K23" s="78" t="s">
        <v>257</v>
      </c>
      <c r="L23" s="78" t="s">
        <v>257</v>
      </c>
      <c r="M23" s="78" t="s">
        <v>257</v>
      </c>
      <c r="N23" s="78" t="s">
        <v>257</v>
      </c>
      <c r="O23" s="78" t="s">
        <v>257</v>
      </c>
      <c r="P23" s="78" t="s">
        <v>257</v>
      </c>
      <c r="Q23" s="78" t="s">
        <v>257</v>
      </c>
      <c r="R23" s="78" t="s">
        <v>257</v>
      </c>
      <c r="S23" s="78" t="s">
        <v>257</v>
      </c>
      <c r="T23" s="85" t="s">
        <v>257</v>
      </c>
      <c r="U23" s="85" t="s">
        <v>257</v>
      </c>
    </row>
    <row r="24" spans="1:21" ht="14.65" thickTop="1" x14ac:dyDescent="0.45">
      <c r="A24" s="27"/>
      <c r="B24" s="28"/>
      <c r="C24" s="28"/>
      <c r="D24" s="50"/>
      <c r="E24" s="51"/>
      <c r="F24" s="52"/>
      <c r="G24" s="53"/>
      <c r="H24" s="54"/>
      <c r="I24" s="55"/>
      <c r="J24" s="50"/>
      <c r="K24" s="63"/>
      <c r="L24" s="63"/>
      <c r="M24" s="54"/>
      <c r="N24" s="54"/>
      <c r="O24" s="54"/>
      <c r="P24" s="63"/>
      <c r="Q24" s="54"/>
      <c r="R24" s="55"/>
      <c r="S24" s="63"/>
      <c r="T24" s="48"/>
      <c r="U24" s="49"/>
    </row>
    <row r="25" spans="1:21" x14ac:dyDescent="0.45">
      <c r="A25" s="60" t="s">
        <v>35</v>
      </c>
      <c r="B25" s="37" t="s">
        <v>261</v>
      </c>
      <c r="C25" s="37" t="s">
        <v>261</v>
      </c>
      <c r="D25" s="39" t="s">
        <v>257</v>
      </c>
      <c r="E25" s="37" t="s">
        <v>256</v>
      </c>
      <c r="F25" s="37" t="s">
        <v>256</v>
      </c>
      <c r="G25" s="37" t="s">
        <v>256</v>
      </c>
      <c r="H25" s="37" t="s">
        <v>256</v>
      </c>
      <c r="I25" s="37" t="s">
        <v>256</v>
      </c>
      <c r="J25" s="39" t="s">
        <v>257</v>
      </c>
      <c r="K25" s="45" t="s">
        <v>257</v>
      </c>
      <c r="L25" s="45" t="s">
        <v>257</v>
      </c>
      <c r="M25" s="37" t="s">
        <v>261</v>
      </c>
      <c r="N25" s="37" t="s">
        <v>261</v>
      </c>
      <c r="O25" s="37" t="s">
        <v>261</v>
      </c>
      <c r="P25" s="45" t="s">
        <v>257</v>
      </c>
      <c r="Q25" s="37" t="s">
        <v>261</v>
      </c>
      <c r="R25" s="37" t="s">
        <v>256</v>
      </c>
      <c r="S25" s="45" t="s">
        <v>257</v>
      </c>
      <c r="T25" s="48" t="s">
        <v>256</v>
      </c>
      <c r="U25" s="49" t="s">
        <v>256</v>
      </c>
    </row>
    <row r="26" spans="1:21" x14ac:dyDescent="0.45">
      <c r="A26" s="27"/>
      <c r="B26" s="28"/>
      <c r="C26" s="28"/>
      <c r="D26" s="50"/>
      <c r="E26" s="28"/>
      <c r="F26" s="28"/>
      <c r="G26" s="53"/>
      <c r="H26" s="54"/>
      <c r="I26" s="55"/>
      <c r="J26" s="50"/>
      <c r="K26" s="63"/>
      <c r="L26" s="63"/>
      <c r="M26" s="28"/>
      <c r="N26" s="28"/>
      <c r="O26" s="28"/>
      <c r="P26" s="63"/>
      <c r="Q26" s="28"/>
      <c r="R26" s="55"/>
      <c r="S26" s="63"/>
      <c r="T26" s="48"/>
      <c r="U26" s="49"/>
    </row>
    <row r="27" spans="1:21" x14ac:dyDescent="0.45">
      <c r="A27" s="60" t="s">
        <v>36</v>
      </c>
      <c r="B27" s="37" t="s">
        <v>259</v>
      </c>
      <c r="C27" s="37" t="s">
        <v>261</v>
      </c>
      <c r="D27" s="39" t="s">
        <v>257</v>
      </c>
      <c r="E27" s="37" t="s">
        <v>259</v>
      </c>
      <c r="F27" s="37" t="s">
        <v>259</v>
      </c>
      <c r="G27" s="37" t="s">
        <v>259</v>
      </c>
      <c r="H27" s="37" t="s">
        <v>256</v>
      </c>
      <c r="I27" s="37" t="s">
        <v>256</v>
      </c>
      <c r="J27" s="39" t="s">
        <v>257</v>
      </c>
      <c r="K27" s="45" t="s">
        <v>257</v>
      </c>
      <c r="L27" s="45" t="s">
        <v>257</v>
      </c>
      <c r="M27" s="37" t="s">
        <v>261</v>
      </c>
      <c r="N27" s="37" t="s">
        <v>261</v>
      </c>
      <c r="O27" s="37" t="s">
        <v>261</v>
      </c>
      <c r="P27" s="45" t="s">
        <v>257</v>
      </c>
      <c r="Q27" s="37" t="s">
        <v>261</v>
      </c>
      <c r="R27" s="37" t="s">
        <v>256</v>
      </c>
      <c r="S27" s="45" t="s">
        <v>257</v>
      </c>
      <c r="T27" s="48" t="s">
        <v>256</v>
      </c>
      <c r="U27" s="49" t="s">
        <v>256</v>
      </c>
    </row>
    <row r="28" spans="1:21" x14ac:dyDescent="0.45">
      <c r="A28" s="27"/>
      <c r="B28" s="28"/>
      <c r="C28" s="28"/>
      <c r="D28" s="50"/>
      <c r="E28" s="28"/>
      <c r="F28" s="28"/>
      <c r="G28" s="53"/>
      <c r="H28" s="28"/>
      <c r="I28" s="28"/>
      <c r="J28" s="50"/>
      <c r="K28" s="63"/>
      <c r="L28" s="63"/>
      <c r="M28" s="28"/>
      <c r="N28" s="28"/>
      <c r="O28" s="28"/>
      <c r="P28" s="63"/>
      <c r="Q28" s="28"/>
      <c r="R28" s="28"/>
      <c r="S28" s="63"/>
      <c r="T28" s="48"/>
      <c r="U28" s="49"/>
    </row>
    <row r="29" spans="1:21" x14ac:dyDescent="0.45">
      <c r="A29" s="60" t="s">
        <v>37</v>
      </c>
      <c r="B29" s="37" t="s">
        <v>259</v>
      </c>
      <c r="C29" s="37" t="s">
        <v>261</v>
      </c>
      <c r="D29" s="39" t="s">
        <v>257</v>
      </c>
      <c r="E29" s="37" t="s">
        <v>259</v>
      </c>
      <c r="F29" s="37" t="s">
        <v>259</v>
      </c>
      <c r="G29" s="37" t="s">
        <v>259</v>
      </c>
      <c r="H29" s="37" t="s">
        <v>256</v>
      </c>
      <c r="I29" s="37" t="s">
        <v>256</v>
      </c>
      <c r="J29" s="39" t="s">
        <v>257</v>
      </c>
      <c r="K29" s="45" t="s">
        <v>257</v>
      </c>
      <c r="L29" s="45" t="s">
        <v>257</v>
      </c>
      <c r="M29" s="37" t="s">
        <v>261</v>
      </c>
      <c r="N29" s="37" t="s">
        <v>261</v>
      </c>
      <c r="O29" s="37" t="s">
        <v>261</v>
      </c>
      <c r="P29" s="45" t="s">
        <v>257</v>
      </c>
      <c r="Q29" s="37" t="s">
        <v>261</v>
      </c>
      <c r="R29" s="37" t="s">
        <v>256</v>
      </c>
      <c r="S29" s="45" t="s">
        <v>257</v>
      </c>
      <c r="T29" s="48" t="s">
        <v>256</v>
      </c>
      <c r="U29" s="49" t="s">
        <v>256</v>
      </c>
    </row>
    <row r="30" spans="1:21" ht="14.65" thickBot="1" x14ac:dyDescent="0.5">
      <c r="A30" s="27"/>
      <c r="B30" s="28"/>
      <c r="C30" s="76"/>
      <c r="D30" s="50"/>
      <c r="E30" s="51"/>
      <c r="F30" s="52"/>
      <c r="G30" s="53"/>
      <c r="H30" s="54"/>
      <c r="I30" s="55"/>
      <c r="J30" s="50"/>
      <c r="K30" s="63"/>
      <c r="L30" s="63"/>
      <c r="M30" s="54"/>
      <c r="N30" s="54"/>
      <c r="O30" s="54"/>
      <c r="P30" s="63"/>
      <c r="Q30" s="54"/>
      <c r="R30" s="55"/>
      <c r="S30" s="63"/>
      <c r="T30" s="48"/>
      <c r="U30" s="49"/>
    </row>
    <row r="31" spans="1:21" ht="15" thickTop="1" thickBot="1" x14ac:dyDescent="0.5">
      <c r="A31" s="77" t="s">
        <v>38</v>
      </c>
      <c r="B31" s="78" t="s">
        <v>257</v>
      </c>
      <c r="C31" s="78" t="s">
        <v>257</v>
      </c>
      <c r="D31" s="78" t="s">
        <v>257</v>
      </c>
      <c r="E31" s="81">
        <v>4021129.4533560001</v>
      </c>
      <c r="F31" s="78">
        <v>5686415</v>
      </c>
      <c r="G31" s="82">
        <v>0</v>
      </c>
      <c r="H31" s="81" t="s">
        <v>257</v>
      </c>
      <c r="I31" s="79">
        <v>0.30000000000745786</v>
      </c>
      <c r="J31" s="78" t="s">
        <v>257</v>
      </c>
      <c r="K31" s="78" t="s">
        <v>257</v>
      </c>
      <c r="L31" s="78" t="s">
        <v>257</v>
      </c>
      <c r="M31" s="78" t="s">
        <v>257</v>
      </c>
      <c r="N31" s="78" t="s">
        <v>257</v>
      </c>
      <c r="O31" s="78" t="s">
        <v>257</v>
      </c>
      <c r="P31" s="78" t="s">
        <v>257</v>
      </c>
      <c r="Q31" s="78" t="s">
        <v>257</v>
      </c>
      <c r="R31" s="78" t="s">
        <v>257</v>
      </c>
      <c r="S31" s="78" t="s">
        <v>257</v>
      </c>
      <c r="T31" s="85" t="s">
        <v>257</v>
      </c>
      <c r="U31" s="85" t="s">
        <v>257</v>
      </c>
    </row>
    <row r="32" spans="1:21" ht="14.65" thickTop="1" x14ac:dyDescent="0.45">
      <c r="A32" s="27"/>
      <c r="B32" s="28"/>
      <c r="C32" s="28"/>
      <c r="D32" s="50"/>
      <c r="E32" s="51"/>
      <c r="F32" s="52"/>
      <c r="G32" s="53"/>
      <c r="H32" s="54"/>
      <c r="I32" s="55"/>
      <c r="J32" s="50"/>
      <c r="K32" s="63"/>
      <c r="L32" s="63"/>
      <c r="M32" s="54"/>
      <c r="N32" s="54"/>
      <c r="O32" s="54"/>
      <c r="P32" s="63"/>
      <c r="Q32" s="54"/>
      <c r="R32" s="55"/>
      <c r="S32" s="63"/>
      <c r="T32" s="48"/>
      <c r="U32" s="49"/>
    </row>
    <row r="33" spans="1:21" x14ac:dyDescent="0.45">
      <c r="A33" s="60" t="s">
        <v>39</v>
      </c>
      <c r="B33" s="37" t="s">
        <v>259</v>
      </c>
      <c r="C33" s="37" t="s">
        <v>261</v>
      </c>
      <c r="D33" s="39" t="s">
        <v>257</v>
      </c>
      <c r="E33" s="37" t="s">
        <v>259</v>
      </c>
      <c r="F33" s="37" t="s">
        <v>259</v>
      </c>
      <c r="G33" s="37" t="s">
        <v>259</v>
      </c>
      <c r="H33" s="37" t="s">
        <v>256</v>
      </c>
      <c r="I33" s="37" t="s">
        <v>256</v>
      </c>
      <c r="J33" s="39" t="s">
        <v>257</v>
      </c>
      <c r="K33" s="45" t="s">
        <v>257</v>
      </c>
      <c r="L33" s="45" t="s">
        <v>257</v>
      </c>
      <c r="M33" s="37" t="s">
        <v>261</v>
      </c>
      <c r="N33" s="37" t="s">
        <v>261</v>
      </c>
      <c r="O33" s="37" t="s">
        <v>261</v>
      </c>
      <c r="P33" s="45" t="s">
        <v>257</v>
      </c>
      <c r="Q33" s="37" t="s">
        <v>261</v>
      </c>
      <c r="R33" s="37" t="s">
        <v>256</v>
      </c>
      <c r="S33" s="45" t="s">
        <v>257</v>
      </c>
      <c r="T33" s="48" t="s">
        <v>256</v>
      </c>
      <c r="U33" s="49" t="s">
        <v>256</v>
      </c>
    </row>
    <row r="34" spans="1:21" x14ac:dyDescent="0.45">
      <c r="A34" s="86"/>
      <c r="B34" s="28"/>
      <c r="C34" s="28"/>
      <c r="D34" s="50"/>
      <c r="E34" s="28"/>
      <c r="F34" s="28"/>
      <c r="G34" s="53"/>
      <c r="H34" s="54"/>
      <c r="I34" s="55"/>
      <c r="J34" s="50"/>
      <c r="K34" s="63"/>
      <c r="L34" s="63"/>
      <c r="M34" s="28"/>
      <c r="N34" s="28"/>
      <c r="O34" s="28"/>
      <c r="P34" s="63"/>
      <c r="Q34" s="28"/>
      <c r="R34" s="55"/>
      <c r="S34" s="63"/>
      <c r="T34" s="48"/>
      <c r="U34" s="49"/>
    </row>
    <row r="35" spans="1:21" x14ac:dyDescent="0.45">
      <c r="A35" s="60" t="s">
        <v>40</v>
      </c>
      <c r="B35" s="37" t="s">
        <v>259</v>
      </c>
      <c r="C35" s="37" t="s">
        <v>261</v>
      </c>
      <c r="D35" s="39" t="s">
        <v>257</v>
      </c>
      <c r="E35" s="37" t="s">
        <v>259</v>
      </c>
      <c r="F35" s="37" t="s">
        <v>259</v>
      </c>
      <c r="G35" s="37" t="s">
        <v>259</v>
      </c>
      <c r="H35" s="37" t="s">
        <v>256</v>
      </c>
      <c r="I35" s="37" t="s">
        <v>256</v>
      </c>
      <c r="J35" s="39" t="s">
        <v>257</v>
      </c>
      <c r="K35" s="45" t="s">
        <v>257</v>
      </c>
      <c r="L35" s="45" t="s">
        <v>257</v>
      </c>
      <c r="M35" s="37" t="s">
        <v>261</v>
      </c>
      <c r="N35" s="37" t="s">
        <v>261</v>
      </c>
      <c r="O35" s="37" t="s">
        <v>261</v>
      </c>
      <c r="P35" s="45" t="s">
        <v>257</v>
      </c>
      <c r="Q35" s="37" t="s">
        <v>261</v>
      </c>
      <c r="R35" s="37" t="s">
        <v>256</v>
      </c>
      <c r="S35" s="45" t="s">
        <v>257</v>
      </c>
      <c r="T35" s="48" t="s">
        <v>256</v>
      </c>
      <c r="U35" s="49" t="s">
        <v>256</v>
      </c>
    </row>
    <row r="36" spans="1:21" ht="15.4" x14ac:dyDescent="0.45">
      <c r="A36" s="86"/>
      <c r="B36" s="28"/>
      <c r="C36" s="28"/>
      <c r="D36" s="50"/>
      <c r="E36" s="51"/>
      <c r="F36" s="87"/>
      <c r="G36" s="89"/>
      <c r="H36" s="28"/>
      <c r="I36" s="28"/>
      <c r="J36" s="50"/>
      <c r="K36" s="63"/>
      <c r="L36" s="63"/>
      <c r="M36" s="65"/>
      <c r="N36" s="65"/>
      <c r="O36" s="65"/>
      <c r="P36" s="63"/>
      <c r="Q36" s="65"/>
      <c r="R36" s="28"/>
      <c r="S36" s="63"/>
      <c r="T36" s="48"/>
      <c r="U36" s="49"/>
    </row>
    <row r="37" spans="1:21" x14ac:dyDescent="0.45">
      <c r="A37" s="60" t="s">
        <v>41</v>
      </c>
      <c r="B37" s="37" t="s">
        <v>259</v>
      </c>
      <c r="C37" s="37" t="s">
        <v>261</v>
      </c>
      <c r="D37" s="39" t="s">
        <v>257</v>
      </c>
      <c r="E37" s="37" t="s">
        <v>259</v>
      </c>
      <c r="F37" s="37" t="s">
        <v>259</v>
      </c>
      <c r="G37" s="37" t="s">
        <v>259</v>
      </c>
      <c r="H37" s="37" t="s">
        <v>256</v>
      </c>
      <c r="I37" s="37" t="s">
        <v>256</v>
      </c>
      <c r="J37" s="39" t="s">
        <v>257</v>
      </c>
      <c r="K37" s="45" t="s">
        <v>257</v>
      </c>
      <c r="L37" s="45" t="s">
        <v>257</v>
      </c>
      <c r="M37" s="37" t="s">
        <v>261</v>
      </c>
      <c r="N37" s="37" t="s">
        <v>261</v>
      </c>
      <c r="O37" s="37" t="s">
        <v>261</v>
      </c>
      <c r="P37" s="45" t="s">
        <v>257</v>
      </c>
      <c r="Q37" s="37" t="s">
        <v>261</v>
      </c>
      <c r="R37" s="37" t="s">
        <v>256</v>
      </c>
      <c r="S37" s="45" t="s">
        <v>257</v>
      </c>
      <c r="T37" s="48" t="s">
        <v>256</v>
      </c>
      <c r="U37" s="49" t="s">
        <v>256</v>
      </c>
    </row>
    <row r="38" spans="1:21" x14ac:dyDescent="0.45">
      <c r="A38" s="86"/>
      <c r="B38" s="87"/>
      <c r="C38" s="88"/>
      <c r="D38" s="45"/>
      <c r="E38" s="28"/>
      <c r="F38" s="28"/>
      <c r="G38" s="53"/>
      <c r="H38" s="51"/>
      <c r="I38" s="88"/>
      <c r="J38" s="45"/>
      <c r="K38" s="45"/>
      <c r="L38" s="45"/>
      <c r="M38" s="28"/>
      <c r="N38" s="28"/>
      <c r="O38" s="28"/>
      <c r="P38" s="45"/>
      <c r="Q38" s="28"/>
      <c r="R38" s="88"/>
      <c r="S38" s="45"/>
      <c r="T38" s="48"/>
      <c r="U38" s="49"/>
    </row>
    <row r="39" spans="1:21" x14ac:dyDescent="0.45">
      <c r="A39" s="60" t="s">
        <v>42</v>
      </c>
      <c r="B39" s="37" t="s">
        <v>259</v>
      </c>
      <c r="C39" s="37" t="s">
        <v>261</v>
      </c>
      <c r="D39" s="39" t="s">
        <v>257</v>
      </c>
      <c r="E39" s="37" t="s">
        <v>259</v>
      </c>
      <c r="F39" s="37" t="s">
        <v>259</v>
      </c>
      <c r="G39" s="37" t="s">
        <v>259</v>
      </c>
      <c r="H39" s="37" t="s">
        <v>256</v>
      </c>
      <c r="I39" s="37" t="s">
        <v>256</v>
      </c>
      <c r="J39" s="39" t="s">
        <v>257</v>
      </c>
      <c r="K39" s="45" t="s">
        <v>257</v>
      </c>
      <c r="L39" s="45" t="s">
        <v>257</v>
      </c>
      <c r="M39" s="37" t="s">
        <v>261</v>
      </c>
      <c r="N39" s="37" t="s">
        <v>261</v>
      </c>
      <c r="O39" s="37" t="s">
        <v>261</v>
      </c>
      <c r="P39" s="45" t="s">
        <v>257</v>
      </c>
      <c r="Q39" s="37" t="s">
        <v>261</v>
      </c>
      <c r="R39" s="37" t="s">
        <v>256</v>
      </c>
      <c r="S39" s="45" t="s">
        <v>257</v>
      </c>
      <c r="T39" s="48" t="s">
        <v>256</v>
      </c>
      <c r="U39" s="49" t="s">
        <v>256</v>
      </c>
    </row>
    <row r="40" spans="1:21" x14ac:dyDescent="0.45">
      <c r="A40" s="86"/>
      <c r="B40" s="28"/>
      <c r="C40" s="28"/>
      <c r="D40" s="50"/>
      <c r="E40" s="51"/>
      <c r="F40" s="87"/>
      <c r="G40" s="89"/>
      <c r="H40" s="28"/>
      <c r="I40" s="28"/>
      <c r="J40" s="50"/>
      <c r="K40" s="63"/>
      <c r="L40" s="63"/>
      <c r="M40" s="28"/>
      <c r="N40" s="28"/>
      <c r="O40" s="28"/>
      <c r="P40" s="63"/>
      <c r="Q40" s="28"/>
      <c r="R40" s="28"/>
      <c r="S40" s="63"/>
      <c r="T40" s="48"/>
      <c r="U40" s="49"/>
    </row>
    <row r="41" spans="1:21" x14ac:dyDescent="0.45">
      <c r="A41" s="60" t="s">
        <v>43</v>
      </c>
      <c r="B41" s="37" t="s">
        <v>259</v>
      </c>
      <c r="C41" s="37" t="s">
        <v>261</v>
      </c>
      <c r="D41" s="39" t="s">
        <v>257</v>
      </c>
      <c r="E41" s="37" t="s">
        <v>259</v>
      </c>
      <c r="F41" s="37" t="s">
        <v>259</v>
      </c>
      <c r="G41" s="37" t="s">
        <v>259</v>
      </c>
      <c r="H41" s="37" t="s">
        <v>256</v>
      </c>
      <c r="I41" s="37" t="s">
        <v>256</v>
      </c>
      <c r="J41" s="39" t="s">
        <v>257</v>
      </c>
      <c r="K41" s="45" t="s">
        <v>257</v>
      </c>
      <c r="L41" s="45" t="s">
        <v>257</v>
      </c>
      <c r="M41" s="37" t="s">
        <v>261</v>
      </c>
      <c r="N41" s="37" t="s">
        <v>261</v>
      </c>
      <c r="O41" s="37" t="s">
        <v>261</v>
      </c>
      <c r="P41" s="45" t="s">
        <v>257</v>
      </c>
      <c r="Q41" s="37" t="s">
        <v>261</v>
      </c>
      <c r="R41" s="37" t="s">
        <v>256</v>
      </c>
      <c r="S41" s="45" t="s">
        <v>257</v>
      </c>
      <c r="T41" s="48" t="s">
        <v>256</v>
      </c>
      <c r="U41" s="49" t="s">
        <v>256</v>
      </c>
    </row>
    <row r="42" spans="1:21" ht="14.65" thickBot="1" x14ac:dyDescent="0.5">
      <c r="A42" s="86"/>
      <c r="B42" s="87"/>
      <c r="C42" s="88"/>
      <c r="D42" s="45"/>
      <c r="E42" s="51"/>
      <c r="F42" s="87"/>
      <c r="G42" s="89"/>
      <c r="H42" s="51"/>
      <c r="I42" s="88"/>
      <c r="J42" s="45"/>
      <c r="K42" s="45"/>
      <c r="L42" s="45"/>
      <c r="M42" s="90"/>
      <c r="N42" s="51"/>
      <c r="O42" s="51"/>
      <c r="P42" s="45"/>
      <c r="Q42" s="90"/>
      <c r="R42" s="88"/>
      <c r="S42" s="45"/>
      <c r="T42" s="48"/>
      <c r="U42" s="49"/>
    </row>
    <row r="43" spans="1:21" ht="15" thickTop="1" thickBot="1" x14ac:dyDescent="0.5">
      <c r="A43" s="77" t="s">
        <v>44</v>
      </c>
      <c r="B43" s="78" t="s">
        <v>257</v>
      </c>
      <c r="C43" s="78" t="s">
        <v>257</v>
      </c>
      <c r="D43" s="78" t="s">
        <v>257</v>
      </c>
      <c r="E43" s="81" t="s">
        <v>257</v>
      </c>
      <c r="F43" s="81" t="s">
        <v>257</v>
      </c>
      <c r="G43" s="81" t="s">
        <v>257</v>
      </c>
      <c r="H43" s="81" t="s">
        <v>257</v>
      </c>
      <c r="I43" s="81" t="s">
        <v>257</v>
      </c>
      <c r="J43" s="78" t="s">
        <v>257</v>
      </c>
      <c r="K43" s="78" t="s">
        <v>257</v>
      </c>
      <c r="L43" s="78" t="s">
        <v>257</v>
      </c>
      <c r="M43" s="78" t="s">
        <v>257</v>
      </c>
      <c r="N43" s="78" t="s">
        <v>257</v>
      </c>
      <c r="O43" s="78" t="s">
        <v>257</v>
      </c>
      <c r="P43" s="78" t="s">
        <v>257</v>
      </c>
      <c r="Q43" s="78" t="s">
        <v>257</v>
      </c>
      <c r="R43" s="81" t="s">
        <v>257</v>
      </c>
      <c r="S43" s="78" t="s">
        <v>257</v>
      </c>
      <c r="T43" s="85" t="s">
        <v>257</v>
      </c>
      <c r="U43" s="85" t="s">
        <v>257</v>
      </c>
    </row>
    <row r="44" spans="1:21" ht="15" thickTop="1" thickBot="1" x14ac:dyDescent="0.5">
      <c r="A44" s="27"/>
      <c r="B44" s="28"/>
      <c r="C44" s="76"/>
      <c r="D44" s="50"/>
      <c r="E44" s="51"/>
      <c r="F44" s="52"/>
      <c r="G44" s="53"/>
      <c r="H44" s="54"/>
      <c r="I44" s="55"/>
      <c r="J44" s="50"/>
      <c r="K44" s="50"/>
      <c r="L44" s="50"/>
      <c r="M44" s="56"/>
      <c r="N44" s="52"/>
      <c r="O44" s="52"/>
      <c r="P44" s="50"/>
      <c r="Q44" s="56"/>
      <c r="R44" s="55"/>
      <c r="S44" s="50"/>
      <c r="T44" s="91"/>
      <c r="U44" s="91"/>
    </row>
    <row r="45" spans="1:21" ht="15" thickTop="1" thickBot="1" x14ac:dyDescent="0.5">
      <c r="A45" s="92" t="s">
        <v>45</v>
      </c>
      <c r="B45" s="92" t="s">
        <v>257</v>
      </c>
      <c r="C45" s="92" t="s">
        <v>257</v>
      </c>
      <c r="D45" s="92" t="s">
        <v>257</v>
      </c>
      <c r="E45" s="92" t="s">
        <v>257</v>
      </c>
      <c r="F45" s="92" t="s">
        <v>257</v>
      </c>
      <c r="G45" s="92" t="s">
        <v>257</v>
      </c>
      <c r="H45" s="92" t="s">
        <v>257</v>
      </c>
      <c r="I45" s="92" t="s">
        <v>257</v>
      </c>
      <c r="J45" s="92" t="s">
        <v>257</v>
      </c>
      <c r="K45" s="92" t="s">
        <v>257</v>
      </c>
      <c r="L45" s="92" t="s">
        <v>257</v>
      </c>
      <c r="M45" s="92" t="s">
        <v>257</v>
      </c>
      <c r="N45" s="92" t="s">
        <v>257</v>
      </c>
      <c r="O45" s="92" t="s">
        <v>257</v>
      </c>
      <c r="P45" s="92" t="s">
        <v>257</v>
      </c>
      <c r="Q45" s="92" t="s">
        <v>257</v>
      </c>
      <c r="R45" s="92" t="s">
        <v>257</v>
      </c>
      <c r="S45" s="92" t="s">
        <v>257</v>
      </c>
      <c r="T45" s="85" t="s">
        <v>257</v>
      </c>
      <c r="U45" s="85" t="s">
        <v>257</v>
      </c>
    </row>
    <row r="46" spans="1:21" ht="14.65" thickTop="1" x14ac:dyDescent="0.45">
      <c r="A46" s="27"/>
      <c r="B46" s="28"/>
      <c r="C46" s="76"/>
      <c r="D46" s="50"/>
      <c r="E46" s="51"/>
      <c r="F46" s="52"/>
      <c r="G46" s="53"/>
      <c r="H46" s="54"/>
      <c r="I46" s="55"/>
      <c r="J46" s="50"/>
      <c r="K46" s="50"/>
      <c r="L46" s="50"/>
      <c r="M46" s="54"/>
      <c r="N46" s="54"/>
      <c r="O46" s="54"/>
      <c r="P46" s="50"/>
      <c r="Q46" s="54"/>
      <c r="R46" s="55"/>
      <c r="S46" s="50"/>
      <c r="T46" s="91"/>
      <c r="U46" s="95"/>
    </row>
    <row r="47" spans="1:21" x14ac:dyDescent="0.45">
      <c r="A47" s="60" t="s">
        <v>46</v>
      </c>
      <c r="B47" s="37" t="s">
        <v>261</v>
      </c>
      <c r="C47" s="37" t="s">
        <v>261</v>
      </c>
      <c r="D47" s="39" t="s">
        <v>257</v>
      </c>
      <c r="E47" s="37" t="s">
        <v>256</v>
      </c>
      <c r="F47" s="37" t="s">
        <v>256</v>
      </c>
      <c r="G47" s="37" t="s">
        <v>256</v>
      </c>
      <c r="H47" s="37" t="s">
        <v>256</v>
      </c>
      <c r="I47" s="37" t="s">
        <v>256</v>
      </c>
      <c r="J47" s="39" t="s">
        <v>257</v>
      </c>
      <c r="K47" s="45" t="s">
        <v>257</v>
      </c>
      <c r="L47" s="45" t="s">
        <v>257</v>
      </c>
      <c r="M47" s="37" t="s">
        <v>261</v>
      </c>
      <c r="N47" s="37" t="s">
        <v>261</v>
      </c>
      <c r="O47" s="37" t="s">
        <v>261</v>
      </c>
      <c r="P47" s="45" t="s">
        <v>257</v>
      </c>
      <c r="Q47" s="37" t="s">
        <v>261</v>
      </c>
      <c r="R47" s="37" t="s">
        <v>256</v>
      </c>
      <c r="S47" s="45" t="s">
        <v>257</v>
      </c>
      <c r="T47" s="48"/>
      <c r="U47" s="10"/>
    </row>
    <row r="48" spans="1:21" ht="15.4" x14ac:dyDescent="0.45">
      <c r="A48" s="27"/>
      <c r="B48" s="28"/>
      <c r="C48" s="28"/>
      <c r="D48" s="45"/>
      <c r="E48" s="65"/>
      <c r="F48" s="65"/>
      <c r="G48" s="65"/>
      <c r="H48" s="51"/>
      <c r="I48" s="88"/>
      <c r="J48" s="45"/>
      <c r="K48" s="45"/>
      <c r="L48" s="45"/>
      <c r="M48" s="28"/>
      <c r="N48" s="28"/>
      <c r="O48" s="28"/>
      <c r="P48" s="45"/>
      <c r="Q48" s="28"/>
      <c r="R48" s="88"/>
      <c r="S48" s="45"/>
      <c r="T48" s="91"/>
      <c r="U48" s="95"/>
    </row>
    <row r="49" spans="1:21" x14ac:dyDescent="0.45">
      <c r="A49" s="60" t="s">
        <v>47</v>
      </c>
      <c r="B49" s="37" t="s">
        <v>261</v>
      </c>
      <c r="C49" s="37" t="s">
        <v>261</v>
      </c>
      <c r="D49" s="39" t="s">
        <v>257</v>
      </c>
      <c r="E49" s="37" t="s">
        <v>256</v>
      </c>
      <c r="F49" s="37" t="s">
        <v>256</v>
      </c>
      <c r="G49" s="37" t="s">
        <v>256</v>
      </c>
      <c r="H49" s="37" t="s">
        <v>256</v>
      </c>
      <c r="I49" s="37" t="s">
        <v>256</v>
      </c>
      <c r="J49" s="39" t="s">
        <v>257</v>
      </c>
      <c r="K49" s="45" t="s">
        <v>257</v>
      </c>
      <c r="L49" s="45" t="s">
        <v>257</v>
      </c>
      <c r="M49" s="37" t="s">
        <v>261</v>
      </c>
      <c r="N49" s="37" t="s">
        <v>261</v>
      </c>
      <c r="O49" s="37" t="s">
        <v>261</v>
      </c>
      <c r="P49" s="45" t="s">
        <v>257</v>
      </c>
      <c r="Q49" s="37" t="s">
        <v>261</v>
      </c>
      <c r="R49" s="37" t="s">
        <v>256</v>
      </c>
      <c r="S49" s="45" t="s">
        <v>257</v>
      </c>
      <c r="T49" s="91"/>
      <c r="U49" s="95"/>
    </row>
    <row r="50" spans="1:21" x14ac:dyDescent="0.45">
      <c r="A50" s="27"/>
      <c r="B50" s="88"/>
      <c r="C50" s="88"/>
      <c r="D50" s="50"/>
      <c r="E50" s="28"/>
      <c r="F50" s="28"/>
      <c r="G50" s="28"/>
      <c r="H50" s="28"/>
      <c r="I50" s="28"/>
      <c r="J50" s="50"/>
      <c r="K50" s="63"/>
      <c r="L50" s="63"/>
      <c r="M50" s="28"/>
      <c r="N50" s="28"/>
      <c r="O50" s="28"/>
      <c r="P50" s="63"/>
      <c r="Q50" s="28"/>
      <c r="R50" s="28"/>
      <c r="S50" s="63"/>
      <c r="T50" s="91"/>
      <c r="U50" s="95"/>
    </row>
    <row r="51" spans="1:21" x14ac:dyDescent="0.45">
      <c r="A51" s="60" t="s">
        <v>48</v>
      </c>
      <c r="B51" s="37" t="s">
        <v>261</v>
      </c>
      <c r="C51" s="37" t="s">
        <v>261</v>
      </c>
      <c r="D51" s="39" t="s">
        <v>257</v>
      </c>
      <c r="E51" s="37" t="s">
        <v>256</v>
      </c>
      <c r="F51" s="37" t="s">
        <v>256</v>
      </c>
      <c r="G51" s="37" t="s">
        <v>256</v>
      </c>
      <c r="H51" s="37" t="s">
        <v>256</v>
      </c>
      <c r="I51" s="37" t="s">
        <v>256</v>
      </c>
      <c r="J51" s="39" t="s">
        <v>257</v>
      </c>
      <c r="K51" s="45" t="s">
        <v>257</v>
      </c>
      <c r="L51" s="45" t="s">
        <v>257</v>
      </c>
      <c r="M51" s="37" t="s">
        <v>261</v>
      </c>
      <c r="N51" s="37" t="s">
        <v>261</v>
      </c>
      <c r="O51" s="37" t="s">
        <v>261</v>
      </c>
      <c r="P51" s="45" t="s">
        <v>257</v>
      </c>
      <c r="Q51" s="37" t="s">
        <v>261</v>
      </c>
      <c r="R51" s="37" t="s">
        <v>256</v>
      </c>
      <c r="S51" s="45" t="s">
        <v>257</v>
      </c>
      <c r="T51" s="91"/>
      <c r="U51" s="95"/>
    </row>
    <row r="52" spans="1:21" x14ac:dyDescent="0.45">
      <c r="A52" s="27"/>
      <c r="B52" s="28"/>
      <c r="C52" s="28"/>
      <c r="D52" s="96"/>
      <c r="E52" s="51"/>
      <c r="F52" s="87"/>
      <c r="G52" s="89"/>
      <c r="H52" s="51"/>
      <c r="I52" s="88"/>
      <c r="J52" s="96"/>
      <c r="K52" s="50"/>
      <c r="L52" s="50"/>
      <c r="M52" s="51"/>
      <c r="N52" s="51"/>
      <c r="O52" s="51"/>
      <c r="P52" s="50"/>
      <c r="Q52" s="51"/>
      <c r="R52" s="88"/>
      <c r="S52" s="50"/>
      <c r="T52" s="91"/>
      <c r="U52" s="95"/>
    </row>
    <row r="53" spans="1:21" x14ac:dyDescent="0.45">
      <c r="A53" s="98" t="s">
        <v>49</v>
      </c>
      <c r="B53" s="99" t="s">
        <v>257</v>
      </c>
      <c r="C53" s="99" t="s">
        <v>257</v>
      </c>
      <c r="D53" s="99" t="s">
        <v>257</v>
      </c>
      <c r="E53" s="99" t="s">
        <v>257</v>
      </c>
      <c r="F53" s="99" t="s">
        <v>257</v>
      </c>
      <c r="G53" s="99" t="s">
        <v>257</v>
      </c>
      <c r="H53" s="99" t="s">
        <v>257</v>
      </c>
      <c r="I53" s="99" t="s">
        <v>257</v>
      </c>
      <c r="J53" s="99" t="s">
        <v>257</v>
      </c>
      <c r="K53" s="99" t="s">
        <v>257</v>
      </c>
      <c r="L53" s="99" t="s">
        <v>257</v>
      </c>
      <c r="M53" s="99" t="s">
        <v>257</v>
      </c>
      <c r="N53" s="99" t="s">
        <v>257</v>
      </c>
      <c r="O53" s="99" t="s">
        <v>257</v>
      </c>
      <c r="P53" s="99" t="s">
        <v>257</v>
      </c>
      <c r="Q53" s="99" t="s">
        <v>257</v>
      </c>
      <c r="R53" s="99" t="s">
        <v>257</v>
      </c>
      <c r="S53" s="99" t="s">
        <v>257</v>
      </c>
      <c r="T53" s="91"/>
      <c r="U53" s="10"/>
    </row>
    <row r="54" spans="1:21" x14ac:dyDescent="0.45">
      <c r="A54" s="27"/>
      <c r="B54" s="87"/>
      <c r="C54" s="87"/>
      <c r="D54" s="96"/>
      <c r="E54" s="51"/>
      <c r="F54" s="52"/>
      <c r="G54" s="53"/>
      <c r="H54" s="54"/>
      <c r="I54" s="55"/>
      <c r="J54" s="96"/>
      <c r="K54" s="50"/>
      <c r="L54" s="50"/>
      <c r="M54" s="54"/>
      <c r="N54" s="54"/>
      <c r="O54" s="54"/>
      <c r="P54" s="50"/>
      <c r="Q54" s="54"/>
      <c r="R54" s="55"/>
      <c r="S54" s="50"/>
      <c r="T54" s="9"/>
      <c r="U54" s="3"/>
    </row>
    <row r="55" spans="1:21" x14ac:dyDescent="0.45">
      <c r="A55" s="109" t="s">
        <v>50</v>
      </c>
      <c r="B55" s="110" t="s">
        <v>258</v>
      </c>
      <c r="C55" s="111" t="s">
        <v>258</v>
      </c>
      <c r="D55" s="39" t="s">
        <v>257</v>
      </c>
      <c r="E55" s="112" t="s">
        <v>262</v>
      </c>
      <c r="F55" s="112" t="s">
        <v>262</v>
      </c>
      <c r="G55" s="112" t="s">
        <v>262</v>
      </c>
      <c r="H55" s="37" t="s">
        <v>256</v>
      </c>
      <c r="I55" s="37" t="s">
        <v>256</v>
      </c>
      <c r="J55" s="39" t="s">
        <v>257</v>
      </c>
      <c r="K55" s="45" t="s">
        <v>257</v>
      </c>
      <c r="L55" s="45" t="s">
        <v>257</v>
      </c>
      <c r="M55" s="112" t="s">
        <v>262</v>
      </c>
      <c r="N55" s="112" t="s">
        <v>262</v>
      </c>
      <c r="O55" s="112" t="s">
        <v>262</v>
      </c>
      <c r="P55" s="45" t="s">
        <v>257</v>
      </c>
      <c r="Q55" s="112" t="s">
        <v>262</v>
      </c>
      <c r="R55" s="37" t="s">
        <v>256</v>
      </c>
      <c r="S55" s="45" t="s">
        <v>257</v>
      </c>
      <c r="T55" s="3"/>
      <c r="U55" s="3"/>
    </row>
    <row r="56" spans="1:21" x14ac:dyDescent="0.45">
      <c r="A56" s="27"/>
      <c r="B56" s="87"/>
      <c r="C56" s="88"/>
      <c r="D56" s="96"/>
      <c r="E56" s="51"/>
      <c r="F56" s="52"/>
      <c r="G56" s="53"/>
      <c r="H56" s="51"/>
      <c r="I56" s="88"/>
      <c r="J56" s="96"/>
      <c r="K56" s="45"/>
      <c r="L56" s="45"/>
      <c r="M56" s="54"/>
      <c r="N56" s="54"/>
      <c r="O56" s="54"/>
      <c r="P56" s="45"/>
      <c r="Q56" s="54"/>
      <c r="R56" s="88"/>
      <c r="S56" s="45"/>
      <c r="T56" s="9"/>
      <c r="U56" s="3"/>
    </row>
    <row r="57" spans="1:21" x14ac:dyDescent="0.45">
      <c r="A57" s="116" t="s">
        <v>51</v>
      </c>
      <c r="B57" s="110" t="s">
        <v>258</v>
      </c>
      <c r="C57" s="111" t="s">
        <v>258</v>
      </c>
      <c r="D57" s="39" t="s">
        <v>257</v>
      </c>
      <c r="E57" s="112" t="s">
        <v>262</v>
      </c>
      <c r="F57" s="112" t="s">
        <v>262</v>
      </c>
      <c r="G57" s="113" t="s">
        <v>256</v>
      </c>
      <c r="H57" s="37" t="s">
        <v>256</v>
      </c>
      <c r="I57" s="37" t="s">
        <v>256</v>
      </c>
      <c r="J57" s="39" t="s">
        <v>257</v>
      </c>
      <c r="K57" s="45" t="s">
        <v>257</v>
      </c>
      <c r="L57" s="45" t="s">
        <v>257</v>
      </c>
      <c r="M57" s="37" t="s">
        <v>261</v>
      </c>
      <c r="N57" s="37" t="s">
        <v>261</v>
      </c>
      <c r="O57" s="37" t="s">
        <v>261</v>
      </c>
      <c r="P57" s="45" t="s">
        <v>257</v>
      </c>
      <c r="Q57" s="37" t="s">
        <v>261</v>
      </c>
      <c r="R57" s="37" t="s">
        <v>256</v>
      </c>
      <c r="S57" s="45" t="s">
        <v>257</v>
      </c>
      <c r="T57" s="9"/>
      <c r="U57" s="3"/>
    </row>
    <row r="58" spans="1:21" x14ac:dyDescent="0.45">
      <c r="A58" s="27"/>
      <c r="B58" s="28"/>
      <c r="C58" s="28"/>
      <c r="D58" s="96"/>
      <c r="E58" s="51"/>
      <c r="F58" s="87"/>
      <c r="G58" s="89"/>
      <c r="H58" s="28"/>
      <c r="I58" s="28"/>
      <c r="J58" s="96"/>
      <c r="K58" s="63"/>
      <c r="L58" s="63"/>
      <c r="M58" s="87"/>
      <c r="N58" s="87"/>
      <c r="O58" s="87"/>
      <c r="P58" s="63"/>
      <c r="Q58" s="87"/>
      <c r="R58" s="28"/>
      <c r="S58" s="63"/>
      <c r="T58" s="9"/>
      <c r="U58" s="3"/>
    </row>
    <row r="59" spans="1:21" x14ac:dyDescent="0.45">
      <c r="A59" s="109" t="s">
        <v>52</v>
      </c>
      <c r="B59" s="110" t="s">
        <v>258</v>
      </c>
      <c r="C59" s="111" t="s">
        <v>258</v>
      </c>
      <c r="D59" s="39" t="s">
        <v>257</v>
      </c>
      <c r="E59" s="112" t="s">
        <v>262</v>
      </c>
      <c r="F59" s="112" t="s">
        <v>262</v>
      </c>
      <c r="G59" s="113" t="s">
        <v>256</v>
      </c>
      <c r="H59" s="37" t="s">
        <v>256</v>
      </c>
      <c r="I59" s="37" t="s">
        <v>256</v>
      </c>
      <c r="J59" s="39" t="s">
        <v>257</v>
      </c>
      <c r="K59" s="45" t="s">
        <v>257</v>
      </c>
      <c r="L59" s="45" t="s">
        <v>257</v>
      </c>
      <c r="M59" s="37" t="s">
        <v>261</v>
      </c>
      <c r="N59" s="37" t="s">
        <v>261</v>
      </c>
      <c r="O59" s="37" t="s">
        <v>261</v>
      </c>
      <c r="P59" s="45" t="s">
        <v>257</v>
      </c>
      <c r="Q59" s="37" t="s">
        <v>261</v>
      </c>
      <c r="R59" s="37" t="s">
        <v>256</v>
      </c>
      <c r="S59" s="45" t="s">
        <v>257</v>
      </c>
      <c r="T59" s="9"/>
      <c r="U59" s="3"/>
    </row>
    <row r="60" spans="1:21" x14ac:dyDescent="0.45">
      <c r="A60" s="27"/>
      <c r="B60" s="28"/>
      <c r="C60" s="28"/>
      <c r="D60" s="96"/>
      <c r="E60" s="51"/>
      <c r="F60" s="52"/>
      <c r="G60" s="89"/>
      <c r="H60" s="51"/>
      <c r="I60" s="88"/>
      <c r="J60" s="96"/>
      <c r="K60" s="50"/>
      <c r="L60" s="50"/>
      <c r="M60" s="87"/>
      <c r="N60" s="87"/>
      <c r="O60" s="87"/>
      <c r="P60" s="50"/>
      <c r="Q60" s="87"/>
      <c r="R60" s="88"/>
      <c r="S60" s="50"/>
      <c r="T60" s="9"/>
      <c r="U60" s="3"/>
    </row>
    <row r="61" spans="1:21" x14ac:dyDescent="0.45">
      <c r="A61" s="109" t="s">
        <v>53</v>
      </c>
      <c r="B61" s="110" t="s">
        <v>258</v>
      </c>
      <c r="C61" s="111" t="s">
        <v>258</v>
      </c>
      <c r="D61" s="39" t="s">
        <v>257</v>
      </c>
      <c r="E61" s="112" t="s">
        <v>262</v>
      </c>
      <c r="F61" s="112" t="s">
        <v>262</v>
      </c>
      <c r="G61" s="112" t="s">
        <v>262</v>
      </c>
      <c r="H61" s="37" t="s">
        <v>256</v>
      </c>
      <c r="I61" s="37" t="s">
        <v>256</v>
      </c>
      <c r="J61" s="39" t="s">
        <v>257</v>
      </c>
      <c r="K61" s="45" t="s">
        <v>257</v>
      </c>
      <c r="L61" s="45" t="s">
        <v>257</v>
      </c>
      <c r="M61" s="37" t="s">
        <v>261</v>
      </c>
      <c r="N61" s="37" t="s">
        <v>261</v>
      </c>
      <c r="O61" s="37" t="s">
        <v>261</v>
      </c>
      <c r="P61" s="45" t="s">
        <v>257</v>
      </c>
      <c r="Q61" s="37" t="s">
        <v>261</v>
      </c>
      <c r="R61" s="37" t="s">
        <v>256</v>
      </c>
      <c r="S61" s="45" t="s">
        <v>257</v>
      </c>
      <c r="U61" s="8"/>
    </row>
    <row r="62" spans="1:21" x14ac:dyDescent="0.45">
      <c r="A62" s="27"/>
      <c r="B62" s="87"/>
      <c r="C62" s="88"/>
      <c r="D62" s="96"/>
      <c r="E62" s="51"/>
      <c r="F62" s="87"/>
      <c r="G62" s="89"/>
      <c r="H62" s="51"/>
      <c r="I62" s="88"/>
      <c r="J62" s="96"/>
      <c r="K62" s="45"/>
      <c r="L62" s="45"/>
      <c r="M62" s="87"/>
      <c r="N62" s="87"/>
      <c r="O62" s="87"/>
      <c r="P62" s="45"/>
      <c r="Q62" s="87"/>
      <c r="R62" s="88"/>
      <c r="S62" s="45"/>
      <c r="U62" s="8"/>
    </row>
    <row r="63" spans="1:21" x14ac:dyDescent="0.45">
      <c r="A63" s="122" t="s">
        <v>54</v>
      </c>
      <c r="B63" s="123" t="s">
        <v>260</v>
      </c>
      <c r="C63" s="123" t="s">
        <v>260</v>
      </c>
      <c r="D63" s="125" t="s">
        <v>257</v>
      </c>
      <c r="E63" s="123" t="s">
        <v>260</v>
      </c>
      <c r="F63" s="123" t="s">
        <v>260</v>
      </c>
      <c r="G63" s="127" t="s">
        <v>260</v>
      </c>
      <c r="H63" s="123" t="s">
        <v>260</v>
      </c>
      <c r="I63" s="123" t="s">
        <v>260</v>
      </c>
      <c r="J63" s="125" t="s">
        <v>257</v>
      </c>
      <c r="K63" s="125" t="s">
        <v>257</v>
      </c>
      <c r="L63" s="125" t="s">
        <v>257</v>
      </c>
      <c r="M63" s="126" t="s">
        <v>260</v>
      </c>
      <c r="N63" s="126" t="s">
        <v>260</v>
      </c>
      <c r="O63" s="126" t="s">
        <v>260</v>
      </c>
      <c r="P63" s="45" t="s">
        <v>257</v>
      </c>
      <c r="Q63" s="126" t="s">
        <v>260</v>
      </c>
      <c r="R63" s="123" t="s">
        <v>260</v>
      </c>
      <c r="S63" s="45" t="s">
        <v>257</v>
      </c>
      <c r="U63" s="8"/>
    </row>
    <row r="64" spans="1:21" x14ac:dyDescent="0.45">
      <c r="A64" s="27"/>
      <c r="B64" s="28"/>
      <c r="C64" s="28"/>
      <c r="D64" s="96"/>
      <c r="E64" s="51"/>
      <c r="F64" s="87"/>
      <c r="G64" s="89"/>
      <c r="H64" s="51"/>
      <c r="I64" s="88"/>
      <c r="J64" s="96"/>
      <c r="K64" s="63"/>
      <c r="L64" s="63"/>
      <c r="M64" s="87"/>
      <c r="N64" s="87"/>
      <c r="O64" s="87"/>
      <c r="P64" s="63"/>
      <c r="Q64" s="87"/>
      <c r="R64" s="88"/>
      <c r="S64" s="63"/>
      <c r="U64" s="8"/>
    </row>
    <row r="65" spans="1:21" x14ac:dyDescent="0.45">
      <c r="A65" s="109" t="s">
        <v>55</v>
      </c>
      <c r="B65" s="110" t="s">
        <v>258</v>
      </c>
      <c r="C65" s="111" t="s">
        <v>258</v>
      </c>
      <c r="D65" s="39" t="s">
        <v>257</v>
      </c>
      <c r="E65" s="112" t="s">
        <v>262</v>
      </c>
      <c r="F65" s="112" t="s">
        <v>262</v>
      </c>
      <c r="G65" s="112" t="s">
        <v>262</v>
      </c>
      <c r="H65" s="37" t="s">
        <v>256</v>
      </c>
      <c r="I65" s="37" t="s">
        <v>256</v>
      </c>
      <c r="J65" s="39" t="s">
        <v>257</v>
      </c>
      <c r="K65" s="45" t="s">
        <v>257</v>
      </c>
      <c r="L65" s="45" t="s">
        <v>257</v>
      </c>
      <c r="M65" s="112" t="s">
        <v>262</v>
      </c>
      <c r="N65" s="112" t="s">
        <v>262</v>
      </c>
      <c r="O65" s="112" t="s">
        <v>262</v>
      </c>
      <c r="P65" s="45" t="s">
        <v>257</v>
      </c>
      <c r="Q65" s="112" t="s">
        <v>262</v>
      </c>
      <c r="R65" s="37" t="s">
        <v>256</v>
      </c>
      <c r="S65" s="45" t="s">
        <v>257</v>
      </c>
      <c r="U65" s="8"/>
    </row>
    <row r="66" spans="1:21" x14ac:dyDescent="0.45">
      <c r="A66" s="27"/>
      <c r="B66" s="87"/>
      <c r="C66" s="88"/>
      <c r="D66" s="96"/>
      <c r="E66" s="51"/>
      <c r="F66" s="51"/>
      <c r="G66" s="53"/>
      <c r="H66" s="51"/>
      <c r="I66" s="88"/>
      <c r="J66" s="96"/>
      <c r="K66" s="133" t="s">
        <v>56</v>
      </c>
      <c r="L66" s="133" t="s">
        <v>56</v>
      </c>
      <c r="M66" s="87"/>
      <c r="N66" s="87"/>
      <c r="O66" s="87"/>
      <c r="P66" s="133" t="s">
        <v>56</v>
      </c>
      <c r="Q66" s="87"/>
      <c r="R66" s="88"/>
      <c r="S66" s="133" t="s">
        <v>56</v>
      </c>
      <c r="U66" s="8"/>
    </row>
    <row r="67" spans="1:21" x14ac:dyDescent="0.45">
      <c r="A67" s="109" t="s">
        <v>57</v>
      </c>
      <c r="B67" s="110" t="s">
        <v>258</v>
      </c>
      <c r="C67" s="111" t="s">
        <v>258</v>
      </c>
      <c r="D67" s="39" t="s">
        <v>257</v>
      </c>
      <c r="E67" s="112" t="s">
        <v>262</v>
      </c>
      <c r="F67" s="112" t="s">
        <v>262</v>
      </c>
      <c r="G67" s="113" t="s">
        <v>256</v>
      </c>
      <c r="H67" s="37" t="s">
        <v>256</v>
      </c>
      <c r="I67" s="37" t="s">
        <v>256</v>
      </c>
      <c r="J67" s="39" t="s">
        <v>257</v>
      </c>
      <c r="K67" s="45" t="s">
        <v>257</v>
      </c>
      <c r="L67" s="45" t="s">
        <v>257</v>
      </c>
      <c r="M67" s="112" t="s">
        <v>262</v>
      </c>
      <c r="N67" s="112" t="s">
        <v>262</v>
      </c>
      <c r="O67" s="112" t="s">
        <v>262</v>
      </c>
      <c r="P67" s="45" t="s">
        <v>257</v>
      </c>
      <c r="Q67" s="112" t="s">
        <v>262</v>
      </c>
      <c r="R67" s="37" t="s">
        <v>256</v>
      </c>
      <c r="S67" s="45" t="s">
        <v>257</v>
      </c>
      <c r="U67" s="8"/>
    </row>
    <row r="68" spans="1:21" x14ac:dyDescent="0.45">
      <c r="A68" s="27"/>
      <c r="B68" s="87"/>
      <c r="C68" s="87"/>
      <c r="D68" s="96"/>
      <c r="E68" s="51"/>
      <c r="F68" s="51"/>
      <c r="G68" s="89"/>
      <c r="H68" s="28"/>
      <c r="I68" s="28"/>
      <c r="J68" s="96"/>
      <c r="K68" s="45"/>
      <c r="L68" s="45"/>
      <c r="M68" s="87"/>
      <c r="N68" s="87"/>
      <c r="O68" s="87"/>
      <c r="P68" s="45"/>
      <c r="Q68" s="87"/>
      <c r="R68" s="28"/>
      <c r="S68" s="45"/>
      <c r="T68" s="137"/>
      <c r="U68" s="8"/>
    </row>
    <row r="69" spans="1:21" x14ac:dyDescent="0.45">
      <c r="A69" s="109" t="s">
        <v>58</v>
      </c>
      <c r="B69" s="110" t="s">
        <v>258</v>
      </c>
      <c r="C69" s="111" t="s">
        <v>258</v>
      </c>
      <c r="D69" s="39" t="s">
        <v>257</v>
      </c>
      <c r="E69" s="112" t="s">
        <v>262</v>
      </c>
      <c r="F69" s="112" t="s">
        <v>262</v>
      </c>
      <c r="G69" s="113" t="s">
        <v>256</v>
      </c>
      <c r="H69" s="37" t="s">
        <v>256</v>
      </c>
      <c r="I69" s="37" t="s">
        <v>256</v>
      </c>
      <c r="J69" s="39" t="s">
        <v>257</v>
      </c>
      <c r="K69" s="45" t="s">
        <v>257</v>
      </c>
      <c r="L69" s="45" t="s">
        <v>257</v>
      </c>
      <c r="M69" s="112" t="s">
        <v>262</v>
      </c>
      <c r="N69" s="112" t="s">
        <v>262</v>
      </c>
      <c r="O69" s="112" t="s">
        <v>262</v>
      </c>
      <c r="P69" s="45" t="s">
        <v>257</v>
      </c>
      <c r="Q69" s="112" t="s">
        <v>262</v>
      </c>
      <c r="R69" s="37" t="s">
        <v>256</v>
      </c>
      <c r="S69" s="45" t="s">
        <v>257</v>
      </c>
      <c r="U69" s="8"/>
    </row>
    <row r="70" spans="1:21" x14ac:dyDescent="0.45">
      <c r="A70" s="27"/>
      <c r="B70" s="87"/>
      <c r="C70" s="88"/>
      <c r="D70" s="96"/>
      <c r="E70" s="51"/>
      <c r="F70" s="51"/>
      <c r="G70" s="89"/>
      <c r="H70" s="51"/>
      <c r="I70" s="88"/>
      <c r="J70" s="96"/>
      <c r="K70" s="63"/>
      <c r="L70" s="63"/>
      <c r="M70" s="87"/>
      <c r="N70" s="87"/>
      <c r="O70" s="87"/>
      <c r="P70" s="63"/>
      <c r="Q70" s="87"/>
      <c r="R70" s="88"/>
      <c r="S70" s="63"/>
      <c r="U70" s="8"/>
    </row>
    <row r="71" spans="1:21" x14ac:dyDescent="0.45">
      <c r="A71" s="109" t="s">
        <v>59</v>
      </c>
      <c r="B71" s="110" t="s">
        <v>258</v>
      </c>
      <c r="C71" s="111" t="s">
        <v>258</v>
      </c>
      <c r="D71" s="39" t="s">
        <v>257</v>
      </c>
      <c r="E71" s="112" t="s">
        <v>262</v>
      </c>
      <c r="F71" s="112" t="s">
        <v>262</v>
      </c>
      <c r="G71" s="113" t="s">
        <v>256</v>
      </c>
      <c r="H71" s="37" t="s">
        <v>256</v>
      </c>
      <c r="I71" s="37" t="s">
        <v>256</v>
      </c>
      <c r="J71" s="39" t="s">
        <v>257</v>
      </c>
      <c r="K71" s="45" t="s">
        <v>257</v>
      </c>
      <c r="L71" s="45" t="s">
        <v>257</v>
      </c>
      <c r="M71" s="112" t="s">
        <v>262</v>
      </c>
      <c r="N71" s="112" t="s">
        <v>262</v>
      </c>
      <c r="O71" s="112" t="s">
        <v>262</v>
      </c>
      <c r="P71" s="45" t="s">
        <v>257</v>
      </c>
      <c r="Q71" s="112" t="s">
        <v>262</v>
      </c>
      <c r="R71" s="37" t="s">
        <v>256</v>
      </c>
      <c r="S71" s="45" t="s">
        <v>257</v>
      </c>
      <c r="U71" s="8"/>
    </row>
    <row r="72" spans="1:21" x14ac:dyDescent="0.45">
      <c r="A72" s="27"/>
      <c r="B72" s="87"/>
      <c r="C72" s="88"/>
      <c r="D72" s="96"/>
      <c r="E72" s="51"/>
      <c r="F72" s="87"/>
      <c r="G72" s="89"/>
      <c r="H72" s="51"/>
      <c r="J72" s="96"/>
      <c r="K72" s="50"/>
      <c r="L72" s="50"/>
      <c r="M72" s="51"/>
      <c r="N72" s="51"/>
      <c r="O72" s="51"/>
      <c r="P72" s="50"/>
      <c r="Q72" s="51"/>
      <c r="S72" s="50"/>
      <c r="U72" s="8"/>
    </row>
    <row r="73" spans="1:21" x14ac:dyDescent="0.45">
      <c r="A73" s="98" t="s">
        <v>60</v>
      </c>
      <c r="B73" s="99" t="s">
        <v>257</v>
      </c>
      <c r="C73" s="99" t="s">
        <v>257</v>
      </c>
      <c r="D73" s="99" t="s">
        <v>257</v>
      </c>
      <c r="E73" s="99" t="s">
        <v>257</v>
      </c>
      <c r="F73" s="99" t="s">
        <v>257</v>
      </c>
      <c r="G73" s="99" t="s">
        <v>257</v>
      </c>
      <c r="H73" s="99" t="s">
        <v>257</v>
      </c>
      <c r="I73" s="99" t="s">
        <v>257</v>
      </c>
      <c r="J73" s="99" t="s">
        <v>257</v>
      </c>
      <c r="K73" s="99" t="s">
        <v>257</v>
      </c>
      <c r="L73" s="99" t="s">
        <v>257</v>
      </c>
      <c r="M73" s="99" t="s">
        <v>257</v>
      </c>
      <c r="N73" s="99" t="s">
        <v>257</v>
      </c>
      <c r="O73" s="99" t="s">
        <v>257</v>
      </c>
      <c r="P73" s="99" t="s">
        <v>257</v>
      </c>
      <c r="Q73" s="99" t="s">
        <v>257</v>
      </c>
      <c r="R73" s="99" t="s">
        <v>257</v>
      </c>
      <c r="S73" s="99" t="s">
        <v>257</v>
      </c>
      <c r="U73" s="8"/>
    </row>
    <row r="74" spans="1:21" x14ac:dyDescent="0.45">
      <c r="A74" s="138"/>
      <c r="B74" s="139"/>
      <c r="C74" s="140"/>
      <c r="D74" s="141"/>
      <c r="E74" s="142"/>
      <c r="F74" s="139"/>
      <c r="G74" s="143"/>
      <c r="H74" s="142"/>
      <c r="I74" s="140"/>
      <c r="J74" s="141"/>
      <c r="K74" s="141"/>
      <c r="L74" s="141"/>
      <c r="M74" s="142"/>
      <c r="N74" s="142"/>
      <c r="O74" s="142"/>
      <c r="P74" s="141"/>
      <c r="Q74" s="142"/>
      <c r="R74" s="140"/>
      <c r="S74" s="141"/>
      <c r="U74" s="8"/>
    </row>
    <row r="75" spans="1:21" x14ac:dyDescent="0.45">
      <c r="A75" s="145" t="s">
        <v>61</v>
      </c>
      <c r="B75" s="146" t="s">
        <v>259</v>
      </c>
      <c r="C75" s="146" t="s">
        <v>261</v>
      </c>
      <c r="D75" s="148" t="s">
        <v>257</v>
      </c>
      <c r="E75" s="146" t="s">
        <v>259</v>
      </c>
      <c r="F75" s="146" t="s">
        <v>259</v>
      </c>
      <c r="G75" s="146" t="s">
        <v>259</v>
      </c>
      <c r="H75" s="149" t="s">
        <v>262</v>
      </c>
      <c r="I75" s="147" t="s">
        <v>262</v>
      </c>
      <c r="J75" s="148" t="s">
        <v>257</v>
      </c>
      <c r="K75" s="148" t="s">
        <v>257</v>
      </c>
      <c r="L75" s="148" t="s">
        <v>257</v>
      </c>
      <c r="M75" s="153" t="s">
        <v>261</v>
      </c>
      <c r="N75" s="153" t="s">
        <v>261</v>
      </c>
      <c r="O75" s="153" t="s">
        <v>261</v>
      </c>
      <c r="P75" s="148" t="s">
        <v>257</v>
      </c>
      <c r="Q75" s="153" t="s">
        <v>261</v>
      </c>
      <c r="R75" s="147" t="s">
        <v>262</v>
      </c>
      <c r="S75" s="148" t="s">
        <v>257</v>
      </c>
      <c r="U75" s="8"/>
    </row>
    <row r="76" spans="1:21" ht="14.65" thickBot="1" x14ac:dyDescent="0.5">
      <c r="A76" s="154"/>
      <c r="B76" s="28"/>
      <c r="C76" s="76"/>
      <c r="D76" s="155"/>
      <c r="E76" s="156"/>
      <c r="F76" s="28"/>
      <c r="G76" s="157"/>
      <c r="H76" s="156"/>
      <c r="I76" s="76"/>
      <c r="J76" s="155"/>
      <c r="K76" s="155"/>
      <c r="L76" s="155"/>
      <c r="M76" s="156"/>
      <c r="N76" s="156"/>
      <c r="O76" s="156"/>
      <c r="P76" s="155"/>
      <c r="Q76" s="156"/>
      <c r="R76" s="76"/>
      <c r="S76" s="155"/>
      <c r="U76" s="8"/>
    </row>
    <row r="77" spans="1:21" ht="15.75" thickTop="1" thickBot="1" x14ac:dyDescent="0.5">
      <c r="A77" s="159" t="s">
        <v>62</v>
      </c>
      <c r="B77" s="160" t="s">
        <v>257</v>
      </c>
      <c r="C77" s="160" t="s">
        <v>257</v>
      </c>
      <c r="D77" s="162" t="s">
        <v>257</v>
      </c>
      <c r="E77" s="160" t="s">
        <v>257</v>
      </c>
      <c r="F77" s="160" t="s">
        <v>257</v>
      </c>
      <c r="G77" s="160" t="s">
        <v>257</v>
      </c>
      <c r="H77" s="160" t="s">
        <v>257</v>
      </c>
      <c r="I77" s="160" t="s">
        <v>257</v>
      </c>
      <c r="J77" s="162" t="s">
        <v>257</v>
      </c>
      <c r="K77" s="162" t="s">
        <v>257</v>
      </c>
      <c r="L77" s="162" t="s">
        <v>257</v>
      </c>
      <c r="M77" s="160" t="s">
        <v>257</v>
      </c>
      <c r="N77" s="160" t="s">
        <v>257</v>
      </c>
      <c r="O77" s="160" t="s">
        <v>257</v>
      </c>
      <c r="P77" s="162" t="s">
        <v>257</v>
      </c>
      <c r="Q77" s="160" t="s">
        <v>257</v>
      </c>
      <c r="R77" s="160" t="s">
        <v>257</v>
      </c>
      <c r="S77" s="162" t="s">
        <v>257</v>
      </c>
      <c r="T77" s="9"/>
      <c r="U77" s="9"/>
    </row>
  </sheetData>
  <mergeCells count="4">
    <mergeCell ref="E3:I3"/>
    <mergeCell ref="B4:D4"/>
    <mergeCell ref="E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8117-25F9-4BB6-BEC3-61EDB657AEFA}">
  <dimension ref="A1:Y156"/>
  <sheetViews>
    <sheetView showGridLines="0" zoomScale="90" zoomScaleNormal="90" workbookViewId="0">
      <selection activeCell="C4" sqref="C4"/>
    </sheetView>
  </sheetViews>
  <sheetFormatPr defaultColWidth="10.6640625" defaultRowHeight="14.25" x14ac:dyDescent="0.45"/>
  <cols>
    <col min="2" max="2" width="68.46484375" bestFit="1" customWidth="1"/>
    <col min="3" max="3" width="21.53125" bestFit="1" customWidth="1"/>
    <col min="4" max="4" width="29.53125" bestFit="1" customWidth="1"/>
    <col min="6" max="6" width="24" bestFit="1" customWidth="1"/>
    <col min="7" max="7" width="22.1328125" bestFit="1" customWidth="1"/>
    <col min="9" max="9" width="26.19921875" bestFit="1" customWidth="1"/>
    <col min="10" max="10" width="18.33203125" bestFit="1" customWidth="1"/>
    <col min="12" max="12" width="30.796875" bestFit="1" customWidth="1"/>
  </cols>
  <sheetData>
    <row r="1" spans="1:25" ht="28.5" x14ac:dyDescent="0.85">
      <c r="A1" s="171"/>
      <c r="B1" s="172" t="s">
        <v>63</v>
      </c>
      <c r="C1" s="173"/>
      <c r="D1" s="173"/>
      <c r="E1" s="173"/>
      <c r="F1" s="173"/>
      <c r="G1" s="174">
        <v>43700</v>
      </c>
      <c r="H1" s="173"/>
      <c r="I1" s="173"/>
      <c r="J1" s="173"/>
      <c r="K1" s="175"/>
      <c r="L1" s="176"/>
      <c r="M1" s="177"/>
      <c r="N1" s="177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45">
      <c r="B2" s="179"/>
      <c r="C2" s="173"/>
      <c r="D2" s="173"/>
      <c r="E2" s="173"/>
      <c r="F2" s="173"/>
      <c r="G2" s="173"/>
      <c r="H2" s="173"/>
      <c r="I2" s="173"/>
      <c r="J2" s="173"/>
      <c r="K2" s="175"/>
      <c r="L2" s="176"/>
      <c r="M2" s="177"/>
      <c r="N2" s="177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x14ac:dyDescent="0.45">
      <c r="B3" s="180" t="s">
        <v>64</v>
      </c>
      <c r="C3" s="181" t="s">
        <v>65</v>
      </c>
      <c r="E3" s="182"/>
      <c r="G3" s="182"/>
      <c r="I3" s="182"/>
      <c r="K3" s="182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42.75" x14ac:dyDescent="0.45">
      <c r="A4" s="183"/>
      <c r="B4" s="180" t="s">
        <v>66</v>
      </c>
      <c r="C4" s="184" t="s">
        <v>67</v>
      </c>
      <c r="D4" s="185" t="s">
        <v>68</v>
      </c>
      <c r="E4" s="184" t="s">
        <v>69</v>
      </c>
      <c r="F4" s="185" t="s">
        <v>70</v>
      </c>
      <c r="G4" s="184" t="s">
        <v>71</v>
      </c>
      <c r="H4" s="185" t="s">
        <v>72</v>
      </c>
      <c r="I4" s="184" t="s">
        <v>73</v>
      </c>
      <c r="J4" s="185" t="s">
        <v>74</v>
      </c>
      <c r="K4" s="184" t="s">
        <v>75</v>
      </c>
      <c r="L4" s="185" t="s">
        <v>76</v>
      </c>
      <c r="M4" s="186" t="s">
        <v>77</v>
      </c>
      <c r="N4" s="183"/>
      <c r="O4" s="183"/>
      <c r="P4" s="525" t="s">
        <v>78</v>
      </c>
      <c r="Q4" s="525"/>
      <c r="R4" s="525"/>
      <c r="S4" s="525"/>
      <c r="T4" s="525"/>
      <c r="U4" s="525"/>
      <c r="V4" s="525"/>
      <c r="W4" s="525"/>
      <c r="X4" s="525"/>
      <c r="Y4" s="187"/>
    </row>
    <row r="5" spans="1:25" ht="25.5" x14ac:dyDescent="0.45">
      <c r="B5" s="179">
        <v>2013</v>
      </c>
      <c r="C5" s="173"/>
      <c r="D5" s="173"/>
      <c r="E5" s="173"/>
      <c r="F5" s="173"/>
      <c r="G5" s="173"/>
      <c r="H5" s="173"/>
      <c r="I5" s="173"/>
      <c r="J5" s="173">
        <v>169.26</v>
      </c>
      <c r="K5" s="173"/>
      <c r="L5" s="205"/>
      <c r="M5" s="175">
        <v>169.26</v>
      </c>
      <c r="N5" s="183"/>
      <c r="O5" s="183"/>
      <c r="P5" s="189"/>
      <c r="Q5" s="189"/>
      <c r="R5" s="189"/>
      <c r="S5" s="189"/>
      <c r="T5" s="189"/>
      <c r="U5" s="189"/>
      <c r="V5" s="189"/>
      <c r="W5" s="189"/>
      <c r="X5" s="189"/>
      <c r="Y5" s="187"/>
    </row>
    <row r="6" spans="1:25" ht="43.15" thickBot="1" x14ac:dyDescent="0.5">
      <c r="B6" s="179">
        <v>2014</v>
      </c>
      <c r="C6" s="173"/>
      <c r="D6" s="173"/>
      <c r="E6" s="173"/>
      <c r="F6" s="173">
        <v>312.51666666666665</v>
      </c>
      <c r="G6" s="173">
        <v>3668.0299999999997</v>
      </c>
      <c r="H6" s="173"/>
      <c r="I6" s="173"/>
      <c r="J6" s="173">
        <v>846.3</v>
      </c>
      <c r="K6" s="173"/>
      <c r="L6" s="205"/>
      <c r="M6" s="175">
        <v>4826.8466666666664</v>
      </c>
      <c r="N6" s="183"/>
      <c r="O6" s="183"/>
      <c r="P6" s="190" t="s">
        <v>79</v>
      </c>
      <c r="Q6" s="190" t="s">
        <v>80</v>
      </c>
      <c r="R6" s="190" t="s">
        <v>81</v>
      </c>
      <c r="S6" s="190" t="s">
        <v>82</v>
      </c>
      <c r="T6" s="191" t="s">
        <v>83</v>
      </c>
      <c r="U6" s="191" t="s">
        <v>84</v>
      </c>
      <c r="V6" s="190" t="s">
        <v>85</v>
      </c>
      <c r="W6" s="190" t="s">
        <v>86</v>
      </c>
      <c r="X6" s="190" t="s">
        <v>87</v>
      </c>
      <c r="Y6" s="187"/>
    </row>
    <row r="7" spans="1:25" x14ac:dyDescent="0.45">
      <c r="B7" s="179">
        <v>2015</v>
      </c>
      <c r="C7" s="173"/>
      <c r="D7" s="173"/>
      <c r="E7" s="173"/>
      <c r="F7" s="173"/>
      <c r="G7" s="173">
        <v>1759.4633333333336</v>
      </c>
      <c r="H7" s="173">
        <v>122.97</v>
      </c>
      <c r="I7" s="173"/>
      <c r="J7" s="173">
        <v>419.26</v>
      </c>
      <c r="K7" s="173"/>
      <c r="L7" s="205"/>
      <c r="M7" s="175">
        <v>2301.6933333333336</v>
      </c>
      <c r="N7" s="183"/>
      <c r="O7" s="183"/>
      <c r="P7" s="192"/>
      <c r="Q7" s="193"/>
      <c r="R7" s="194"/>
      <c r="S7" s="195"/>
      <c r="T7" s="196"/>
      <c r="U7" s="196"/>
      <c r="V7" s="196"/>
      <c r="W7" s="196"/>
      <c r="X7" s="197"/>
      <c r="Y7" s="198"/>
    </row>
    <row r="8" spans="1:25" x14ac:dyDescent="0.45">
      <c r="B8" s="179">
        <v>2016</v>
      </c>
      <c r="C8" s="173">
        <v>1681.78</v>
      </c>
      <c r="D8" s="173"/>
      <c r="E8" s="173"/>
      <c r="F8" s="173"/>
      <c r="G8" s="173">
        <v>1130.3266666666675</v>
      </c>
      <c r="H8" s="173">
        <v>756.51333333333332</v>
      </c>
      <c r="I8" s="173">
        <v>445.82333333333338</v>
      </c>
      <c r="J8" s="173">
        <v>338.52</v>
      </c>
      <c r="K8" s="173"/>
      <c r="L8" s="205"/>
      <c r="M8" s="175">
        <v>4352.963333333334</v>
      </c>
      <c r="P8" s="199"/>
      <c r="Q8" s="200"/>
      <c r="R8" s="201"/>
      <c r="S8" s="202"/>
      <c r="T8" s="203"/>
      <c r="U8" s="203"/>
      <c r="V8" s="203"/>
      <c r="W8" s="203"/>
      <c r="X8" s="204"/>
      <c r="Y8" s="198"/>
    </row>
    <row r="9" spans="1:25" ht="28.5" x14ac:dyDescent="0.45">
      <c r="B9" s="179">
        <v>2017</v>
      </c>
      <c r="C9" s="173">
        <v>2558.2399999999998</v>
      </c>
      <c r="D9" s="173">
        <v>1252.4400000000003</v>
      </c>
      <c r="E9" s="173">
        <v>5348.1200000000008</v>
      </c>
      <c r="F9" s="173">
        <v>88.3</v>
      </c>
      <c r="G9" s="173">
        <v>1694.6966666666669</v>
      </c>
      <c r="H9" s="173">
        <v>245.94</v>
      </c>
      <c r="I9" s="173">
        <v>378.44000000000005</v>
      </c>
      <c r="J9" s="173"/>
      <c r="K9" s="173"/>
      <c r="L9" s="205"/>
      <c r="M9" s="175">
        <v>11566.176666666668</v>
      </c>
      <c r="P9" s="199" t="s">
        <v>68</v>
      </c>
      <c r="Q9" s="206">
        <v>43651</v>
      </c>
      <c r="R9" s="207" t="s">
        <v>88</v>
      </c>
      <c r="S9" s="202" t="s">
        <v>89</v>
      </c>
      <c r="T9" s="208">
        <v>390300</v>
      </c>
      <c r="U9" s="208">
        <v>390300</v>
      </c>
      <c r="V9" s="208">
        <v>127.06</v>
      </c>
      <c r="W9" s="203">
        <v>2535.0228238627419</v>
      </c>
      <c r="X9" s="209">
        <v>322100</v>
      </c>
      <c r="Y9" s="210" t="s">
        <v>90</v>
      </c>
    </row>
    <row r="10" spans="1:25" ht="42.75" x14ac:dyDescent="0.45">
      <c r="B10" s="179">
        <v>2018</v>
      </c>
      <c r="C10" s="173">
        <v>1917.4900000000002</v>
      </c>
      <c r="D10" s="173">
        <v>2053.19</v>
      </c>
      <c r="E10" s="173">
        <v>936.39333333333354</v>
      </c>
      <c r="F10" s="173">
        <v>220.17</v>
      </c>
      <c r="G10" s="173">
        <v>1252.2266666666667</v>
      </c>
      <c r="H10" s="173">
        <v>60.09</v>
      </c>
      <c r="I10" s="173">
        <v>156.54</v>
      </c>
      <c r="J10" s="173">
        <v>168.25</v>
      </c>
      <c r="K10" s="173">
        <v>1135.68</v>
      </c>
      <c r="L10" s="205">
        <v>849.65</v>
      </c>
      <c r="M10" s="175">
        <v>8749.68</v>
      </c>
      <c r="P10" s="199" t="s">
        <v>72</v>
      </c>
      <c r="Q10" s="200">
        <v>43686</v>
      </c>
      <c r="R10" s="201" t="s">
        <v>91</v>
      </c>
      <c r="S10" s="202" t="s">
        <v>89</v>
      </c>
      <c r="T10" s="203">
        <v>261400</v>
      </c>
      <c r="U10" s="203">
        <v>250000</v>
      </c>
      <c r="V10" s="203">
        <v>62.88</v>
      </c>
      <c r="W10" s="203">
        <v>3443.4796437659033</v>
      </c>
      <c r="X10" s="204">
        <v>216526</v>
      </c>
      <c r="Y10" s="210" t="s">
        <v>92</v>
      </c>
    </row>
    <row r="11" spans="1:25" x14ac:dyDescent="0.45">
      <c r="B11" s="179">
        <v>2019</v>
      </c>
      <c r="C11" s="173">
        <v>1103.6700099999998</v>
      </c>
      <c r="D11" s="173">
        <v>369.33000000000004</v>
      </c>
      <c r="E11" s="173">
        <v>907.3</v>
      </c>
      <c r="F11" s="173">
        <v>109.3</v>
      </c>
      <c r="G11" s="173">
        <v>-148</v>
      </c>
      <c r="H11" s="173">
        <v>120.18</v>
      </c>
      <c r="I11" s="173">
        <v>242.97</v>
      </c>
      <c r="J11" s="173"/>
      <c r="K11" s="173">
        <v>226.57</v>
      </c>
      <c r="L11" s="205">
        <v>693.98</v>
      </c>
      <c r="M11" s="175">
        <v>3625.3000099999999</v>
      </c>
      <c r="P11" s="199"/>
      <c r="Q11" s="200"/>
      <c r="R11" s="201"/>
      <c r="S11" s="202"/>
      <c r="T11" s="203"/>
      <c r="U11" s="203"/>
      <c r="V11" s="203"/>
      <c r="W11" s="203"/>
      <c r="X11" s="204"/>
      <c r="Y11" s="211"/>
    </row>
    <row r="12" spans="1:25" ht="28.5" x14ac:dyDescent="0.45">
      <c r="B12" s="212" t="s">
        <v>77</v>
      </c>
      <c r="C12" s="173">
        <v>7261.18001</v>
      </c>
      <c r="D12" s="173">
        <v>3674.96</v>
      </c>
      <c r="E12" s="173">
        <v>7191.8133333333344</v>
      </c>
      <c r="F12" s="173">
        <v>730.28666666666663</v>
      </c>
      <c r="G12" s="173">
        <v>9356.7433333333356</v>
      </c>
      <c r="H12" s="173">
        <v>1305.6933333333334</v>
      </c>
      <c r="I12" s="173">
        <v>1223.7733333333333</v>
      </c>
      <c r="J12" s="173">
        <v>1941.59</v>
      </c>
      <c r="K12" s="173">
        <v>1362.25</v>
      </c>
      <c r="L12" s="205">
        <v>1543.63</v>
      </c>
      <c r="M12" s="175">
        <v>35591.920010000002</v>
      </c>
      <c r="P12" s="199"/>
      <c r="Q12" s="200"/>
      <c r="R12" s="203" t="s">
        <v>93</v>
      </c>
      <c r="S12" s="202" t="s">
        <v>89</v>
      </c>
      <c r="T12" s="203"/>
      <c r="U12" s="203">
        <v>400000</v>
      </c>
      <c r="V12" s="203"/>
      <c r="W12" s="203"/>
      <c r="X12" s="204"/>
      <c r="Y12" s="211"/>
    </row>
    <row r="13" spans="1:25" x14ac:dyDescent="0.45">
      <c r="B13" s="179"/>
      <c r="C13" s="173"/>
      <c r="D13" s="173"/>
      <c r="E13" s="173"/>
      <c r="F13" s="173"/>
      <c r="G13" s="173"/>
      <c r="H13" s="173"/>
      <c r="I13" s="173"/>
      <c r="J13" s="173"/>
      <c r="K13" s="175"/>
      <c r="L13" s="175"/>
      <c r="M13" s="177"/>
      <c r="P13" s="199"/>
      <c r="Q13" s="200"/>
      <c r="R13" s="201"/>
      <c r="S13" s="213"/>
      <c r="T13" s="203"/>
      <c r="U13" s="203"/>
      <c r="V13" s="203"/>
      <c r="W13" s="203"/>
      <c r="X13" s="204"/>
      <c r="Y13" s="211"/>
    </row>
    <row r="14" spans="1:25" x14ac:dyDescent="0.45"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6"/>
      <c r="P14" s="199"/>
      <c r="Q14" s="200"/>
      <c r="R14" s="201"/>
      <c r="S14" s="213"/>
      <c r="T14" s="203"/>
      <c r="U14" s="203"/>
      <c r="V14" s="203"/>
      <c r="W14" s="203"/>
      <c r="X14" s="204"/>
      <c r="Y14" s="211"/>
    </row>
    <row r="15" spans="1:25" x14ac:dyDescent="0.45">
      <c r="B15" s="217" t="s">
        <v>94</v>
      </c>
      <c r="C15" s="218">
        <v>4672.0133233333254</v>
      </c>
      <c r="D15" s="218">
        <v>5746.7733333333354</v>
      </c>
      <c r="E15" s="218">
        <v>3387.8799999999947</v>
      </c>
      <c r="F15" s="218">
        <v>111.69500000000005</v>
      </c>
      <c r="G15" s="218">
        <v>761.48333333333358</v>
      </c>
      <c r="H15" s="218">
        <v>245.94000000000005</v>
      </c>
      <c r="I15" s="218">
        <v>256.53666666666663</v>
      </c>
      <c r="J15" s="218">
        <v>170.26999999999975</v>
      </c>
      <c r="K15" s="218">
        <v>7955.25</v>
      </c>
      <c r="L15" s="218">
        <v>2681.37</v>
      </c>
      <c r="M15" s="219">
        <v>25989.211656666655</v>
      </c>
      <c r="P15" s="199"/>
      <c r="Q15" s="200"/>
      <c r="R15" s="201"/>
      <c r="S15" s="213"/>
      <c r="T15" s="203"/>
      <c r="U15" s="203"/>
      <c r="V15" s="203"/>
      <c r="W15" s="203"/>
      <c r="X15" s="204"/>
      <c r="Y15" s="211"/>
    </row>
    <row r="16" spans="1:25" x14ac:dyDescent="0.45"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19"/>
      <c r="P16" s="199"/>
      <c r="Q16" s="200"/>
      <c r="R16" s="201"/>
      <c r="S16" s="222"/>
      <c r="T16" s="203"/>
      <c r="U16" s="203"/>
      <c r="V16" s="203"/>
      <c r="W16" s="203"/>
      <c r="X16" s="204"/>
      <c r="Y16" s="223"/>
    </row>
    <row r="17" spans="1:25" x14ac:dyDescent="0.45">
      <c r="B17" s="224" t="s">
        <v>95</v>
      </c>
      <c r="C17" s="225">
        <v>11933.193333333325</v>
      </c>
      <c r="D17" s="225">
        <v>9421.7333333333354</v>
      </c>
      <c r="E17" s="225">
        <v>10579.693333333329</v>
      </c>
      <c r="F17" s="225">
        <v>841.98166666666668</v>
      </c>
      <c r="G17" s="225">
        <v>10118.226666666669</v>
      </c>
      <c r="H17" s="225">
        <v>1551.6333333333334</v>
      </c>
      <c r="I17" s="225">
        <v>1480.31</v>
      </c>
      <c r="J17" s="225">
        <v>2111.8599999999997</v>
      </c>
      <c r="K17" s="226">
        <v>9317.5</v>
      </c>
      <c r="L17" s="226">
        <v>4225</v>
      </c>
      <c r="M17" s="219">
        <v>61581.131666666653</v>
      </c>
      <c r="P17" s="199"/>
      <c r="Q17" s="200"/>
      <c r="R17" s="201"/>
      <c r="S17" s="222"/>
      <c r="T17" s="203"/>
      <c r="U17" s="203"/>
      <c r="V17" s="203"/>
      <c r="W17" s="203"/>
      <c r="X17" s="204"/>
      <c r="Y17" s="223"/>
    </row>
    <row r="18" spans="1:25" x14ac:dyDescent="0.45">
      <c r="B18" s="227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6"/>
      <c r="P18" s="199"/>
      <c r="Q18" s="200"/>
      <c r="R18" s="201"/>
      <c r="S18" s="222"/>
      <c r="T18" s="203"/>
      <c r="U18" s="203"/>
      <c r="V18" s="203"/>
      <c r="W18" s="203"/>
      <c r="X18" s="204"/>
      <c r="Y18" s="223"/>
    </row>
    <row r="19" spans="1:25" x14ac:dyDescent="0.45">
      <c r="B19" s="228" t="s">
        <v>96</v>
      </c>
      <c r="C19" s="229">
        <v>0.60848591044922917</v>
      </c>
      <c r="D19" s="229">
        <v>0.39005137058998335</v>
      </c>
      <c r="E19" s="229">
        <v>0.6797752171770578</v>
      </c>
      <c r="F19" s="229">
        <v>0.8673427172800674</v>
      </c>
      <c r="G19" s="229">
        <v>0.92474142372774149</v>
      </c>
      <c r="H19" s="229">
        <v>0.84149605791746329</v>
      </c>
      <c r="I19" s="229">
        <v>0.82670071358927077</v>
      </c>
      <c r="J19" s="229">
        <v>0.91937439034784518</v>
      </c>
      <c r="K19" s="229">
        <v>0.14620338073517575</v>
      </c>
      <c r="L19" s="229">
        <v>0.36535621301775151</v>
      </c>
      <c r="M19" s="229">
        <v>0.57796794321117695</v>
      </c>
      <c r="P19" s="199"/>
      <c r="Q19" s="200"/>
      <c r="R19" s="201"/>
      <c r="S19" s="222"/>
      <c r="T19" s="203"/>
      <c r="U19" s="203"/>
      <c r="V19" s="203"/>
      <c r="W19" s="203"/>
      <c r="X19" s="204"/>
      <c r="Y19" s="223"/>
    </row>
    <row r="20" spans="1:25" ht="14.65" thickBot="1" x14ac:dyDescent="0.5">
      <c r="B20" s="227"/>
      <c r="C20" s="215"/>
      <c r="D20" s="215"/>
      <c r="E20" s="215"/>
      <c r="F20" s="215"/>
      <c r="G20" s="215"/>
      <c r="H20" s="215"/>
      <c r="I20" s="215"/>
      <c r="J20" s="215"/>
      <c r="K20" s="215"/>
      <c r="L20" s="230"/>
      <c r="M20" s="216"/>
      <c r="P20" s="231"/>
      <c r="Q20" s="232"/>
      <c r="R20" s="233"/>
      <c r="S20" s="234"/>
      <c r="T20" s="235"/>
      <c r="U20" s="235"/>
      <c r="V20" s="235"/>
      <c r="W20" s="235"/>
      <c r="X20" s="236"/>
      <c r="Y20" s="237"/>
    </row>
    <row r="21" spans="1:25" x14ac:dyDescent="0.45">
      <c r="B21" s="217" t="s">
        <v>97</v>
      </c>
      <c r="C21" s="218">
        <v>3177.0752845690236</v>
      </c>
      <c r="D21" s="218">
        <v>3003.533928426079</v>
      </c>
      <c r="E21" s="218">
        <v>3013.4795324169909</v>
      </c>
      <c r="F21" s="218">
        <v>3932</v>
      </c>
      <c r="G21" s="218">
        <v>4586.702803122942</v>
      </c>
      <c r="H21" s="218">
        <v>3475.6444661299506</v>
      </c>
      <c r="I21" s="218">
        <v>2862.2232877807082</v>
      </c>
      <c r="J21" s="218">
        <v>3222</v>
      </c>
      <c r="K21" s="238">
        <v>2578.491301466222</v>
      </c>
      <c r="L21" s="239">
        <v>3895.1586169124116</v>
      </c>
      <c r="M21" s="216"/>
      <c r="P21" s="240"/>
      <c r="Q21" s="241"/>
      <c r="R21" s="242"/>
      <c r="S21" s="243"/>
      <c r="T21" s="244"/>
      <c r="U21" s="244"/>
      <c r="V21" s="244"/>
      <c r="W21" s="244"/>
      <c r="X21" s="244"/>
      <c r="Y21" s="237"/>
    </row>
    <row r="22" spans="1:25" x14ac:dyDescent="0.45">
      <c r="B22" s="179"/>
      <c r="C22" s="173"/>
      <c r="D22" s="173"/>
      <c r="E22" s="173"/>
      <c r="F22" s="173"/>
      <c r="G22" s="173"/>
      <c r="H22" s="173"/>
      <c r="I22" s="173"/>
      <c r="J22" s="173"/>
      <c r="K22" s="175"/>
      <c r="L22" s="176"/>
      <c r="M22" s="177"/>
      <c r="N22" s="177"/>
      <c r="P22" s="245"/>
      <c r="Q22" s="246"/>
      <c r="R22" s="246"/>
      <c r="S22" s="246"/>
      <c r="T22" s="246"/>
      <c r="U22" s="246"/>
      <c r="V22" s="246"/>
      <c r="W22" s="246"/>
      <c r="X22" s="246"/>
      <c r="Y22" s="246"/>
    </row>
    <row r="23" spans="1:25" ht="18" x14ac:dyDescent="0.55000000000000004">
      <c r="B23" s="180" t="s">
        <v>64</v>
      </c>
      <c r="C23" s="247" t="s">
        <v>65</v>
      </c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177"/>
      <c r="P23" s="245"/>
      <c r="Q23" s="246"/>
      <c r="R23" s="246"/>
      <c r="S23" s="246"/>
      <c r="T23" s="246"/>
      <c r="U23" s="249">
        <v>1040300</v>
      </c>
      <c r="V23" s="250">
        <v>189.94</v>
      </c>
      <c r="W23" s="246"/>
      <c r="X23" s="246"/>
      <c r="Y23" s="246"/>
    </row>
    <row r="24" spans="1:25" ht="28.9" thickBot="1" x14ac:dyDescent="0.5">
      <c r="A24" s="251"/>
      <c r="B24" s="252" t="s">
        <v>66</v>
      </c>
      <c r="C24" s="184" t="s">
        <v>67</v>
      </c>
      <c r="D24" s="253" t="s">
        <v>68</v>
      </c>
      <c r="E24" s="184" t="s">
        <v>69</v>
      </c>
      <c r="F24" s="254" t="s">
        <v>70</v>
      </c>
      <c r="G24" s="184" t="s">
        <v>71</v>
      </c>
      <c r="H24" s="253" t="s">
        <v>72</v>
      </c>
      <c r="I24" s="184" t="s">
        <v>73</v>
      </c>
      <c r="J24" s="253" t="s">
        <v>74</v>
      </c>
      <c r="K24" s="184" t="s">
        <v>75</v>
      </c>
      <c r="L24" s="253" t="s">
        <v>76</v>
      </c>
      <c r="M24" s="255" t="s">
        <v>77</v>
      </c>
      <c r="N24" s="256"/>
      <c r="P24" s="245"/>
      <c r="Q24" s="246"/>
      <c r="R24" s="246"/>
      <c r="S24" s="246"/>
      <c r="T24" s="246"/>
      <c r="U24" s="246"/>
      <c r="V24" s="246"/>
      <c r="W24" s="246"/>
      <c r="X24" s="187"/>
      <c r="Y24" s="187"/>
    </row>
    <row r="25" spans="1:25" x14ac:dyDescent="0.45">
      <c r="B25" s="257">
        <v>43101</v>
      </c>
      <c r="C25" s="173">
        <v>88.64</v>
      </c>
      <c r="D25" s="173"/>
      <c r="E25" s="173"/>
      <c r="F25" s="173"/>
      <c r="G25" s="173">
        <v>143.73333333333332</v>
      </c>
      <c r="H25" s="173"/>
      <c r="I25" s="173"/>
      <c r="J25" s="173"/>
      <c r="K25" s="173"/>
      <c r="L25" s="173"/>
      <c r="M25" s="258">
        <v>232.37333333333333</v>
      </c>
      <c r="N25" s="177"/>
      <c r="O25" s="177"/>
      <c r="P25" s="259"/>
      <c r="Q25" s="260" t="s">
        <v>98</v>
      </c>
      <c r="R25" s="260"/>
      <c r="S25" s="260"/>
      <c r="T25" s="260"/>
      <c r="U25" s="261" t="s">
        <v>99</v>
      </c>
      <c r="V25" s="262">
        <v>12157800</v>
      </c>
      <c r="W25" s="263">
        <v>9.3573195412637755E-2</v>
      </c>
      <c r="X25" s="264"/>
      <c r="Y25" s="187"/>
    </row>
    <row r="26" spans="1:25" x14ac:dyDescent="0.45">
      <c r="B26" s="257">
        <v>43132</v>
      </c>
      <c r="C26" s="173">
        <v>168.46</v>
      </c>
      <c r="D26" s="173"/>
      <c r="E26" s="173">
        <v>70.209999999999994</v>
      </c>
      <c r="F26" s="173"/>
      <c r="G26" s="173"/>
      <c r="H26" s="173"/>
      <c r="I26" s="173"/>
      <c r="J26" s="173"/>
      <c r="K26" s="173"/>
      <c r="L26" s="173"/>
      <c r="M26" s="258">
        <v>238.67000000000002</v>
      </c>
      <c r="N26" s="177"/>
      <c r="O26" s="177"/>
      <c r="P26" s="265"/>
      <c r="Q26" s="246"/>
      <c r="R26" s="246"/>
      <c r="S26" s="246"/>
      <c r="T26" s="246"/>
      <c r="U26" s="266" t="s">
        <v>100</v>
      </c>
      <c r="V26" s="267">
        <v>3815.24</v>
      </c>
      <c r="W26" s="268">
        <v>5.23929054147243E-2</v>
      </c>
      <c r="X26" s="187"/>
      <c r="Y26" s="187"/>
    </row>
    <row r="27" spans="1:25" x14ac:dyDescent="0.45">
      <c r="B27" s="257">
        <v>43160</v>
      </c>
      <c r="C27" s="173">
        <v>488.45000000000005</v>
      </c>
      <c r="D27" s="173"/>
      <c r="E27" s="173"/>
      <c r="F27" s="173"/>
      <c r="G27" s="173">
        <v>175.94</v>
      </c>
      <c r="H27" s="173"/>
      <c r="I27" s="173"/>
      <c r="J27" s="173"/>
      <c r="K27" s="173"/>
      <c r="L27" s="173"/>
      <c r="M27" s="258">
        <v>664.3900000000001</v>
      </c>
      <c r="N27" s="177"/>
      <c r="O27" s="177"/>
      <c r="P27" s="269"/>
      <c r="Q27" s="246"/>
      <c r="R27" s="246"/>
      <c r="S27" s="246"/>
      <c r="T27" s="246"/>
      <c r="U27" s="266" t="s">
        <v>101</v>
      </c>
      <c r="V27" s="270">
        <v>493.81652482269504</v>
      </c>
      <c r="W27" s="271"/>
      <c r="X27" s="187"/>
      <c r="Y27" s="187"/>
    </row>
    <row r="28" spans="1:25" ht="14.65" thickBot="1" x14ac:dyDescent="0.5">
      <c r="B28" s="257">
        <v>43191</v>
      </c>
      <c r="C28" s="173">
        <v>213</v>
      </c>
      <c r="D28" s="173">
        <v>195.01999999999998</v>
      </c>
      <c r="E28" s="173">
        <v>70.603333333333325</v>
      </c>
      <c r="F28" s="173"/>
      <c r="G28" s="173">
        <v>237.75333333333333</v>
      </c>
      <c r="H28" s="173">
        <v>60.09</v>
      </c>
      <c r="I28" s="173"/>
      <c r="J28" s="173"/>
      <c r="K28" s="173"/>
      <c r="L28" s="173"/>
      <c r="M28" s="258">
        <v>776.4666666666667</v>
      </c>
      <c r="N28" s="177"/>
      <c r="O28" s="177"/>
      <c r="P28" s="272"/>
      <c r="Q28" s="273"/>
      <c r="R28" s="274"/>
      <c r="S28" s="274"/>
      <c r="T28" s="274"/>
      <c r="U28" s="274"/>
      <c r="V28" s="274"/>
      <c r="W28" s="275"/>
      <c r="X28" s="187"/>
      <c r="Y28" s="187"/>
    </row>
    <row r="29" spans="1:25" x14ac:dyDescent="0.45">
      <c r="B29" s="257">
        <v>43221</v>
      </c>
      <c r="C29" s="173">
        <v>202.41000000000003</v>
      </c>
      <c r="D29" s="173">
        <v>636.92999999999995</v>
      </c>
      <c r="E29" s="173">
        <v>207.82</v>
      </c>
      <c r="F29" s="173"/>
      <c r="G29" s="173">
        <v>91.16</v>
      </c>
      <c r="H29" s="173"/>
      <c r="I29" s="173"/>
      <c r="J29" s="173"/>
      <c r="K29" s="173"/>
      <c r="L29" s="173"/>
      <c r="M29" s="258">
        <v>1138.32</v>
      </c>
      <c r="N29" s="177"/>
      <c r="O29" s="177"/>
      <c r="P29" s="276"/>
      <c r="Q29" s="246"/>
      <c r="R29" s="246"/>
      <c r="S29" s="246"/>
      <c r="T29" s="246"/>
      <c r="U29" s="246"/>
      <c r="V29" s="246"/>
      <c r="W29" s="246"/>
      <c r="X29" s="246"/>
      <c r="Y29" s="187"/>
    </row>
    <row r="30" spans="1:25" x14ac:dyDescent="0.45">
      <c r="B30" s="257">
        <v>43252</v>
      </c>
      <c r="C30" s="173">
        <v>54.02</v>
      </c>
      <c r="D30" s="173"/>
      <c r="E30" s="173">
        <v>70.17</v>
      </c>
      <c r="F30" s="173"/>
      <c r="G30" s="173">
        <v>274.20999999999998</v>
      </c>
      <c r="H30" s="173"/>
      <c r="I30" s="173"/>
      <c r="J30" s="173"/>
      <c r="K30" s="173"/>
      <c r="L30" s="173"/>
      <c r="M30" s="258">
        <v>398.4</v>
      </c>
      <c r="N30" s="256"/>
      <c r="O30" s="177"/>
      <c r="P30" s="178"/>
      <c r="Q30" s="178"/>
      <c r="R30" s="178"/>
      <c r="S30" s="178"/>
      <c r="T30" s="178"/>
      <c r="U30" s="178"/>
      <c r="V30" s="178"/>
      <c r="W30" s="178"/>
      <c r="X30" s="178"/>
      <c r="Y30" s="177"/>
    </row>
    <row r="31" spans="1:25" x14ac:dyDescent="0.45">
      <c r="B31" s="257">
        <v>43282</v>
      </c>
      <c r="C31" s="173"/>
      <c r="D31" s="173"/>
      <c r="E31" s="173">
        <v>90.3</v>
      </c>
      <c r="F31" s="173"/>
      <c r="G31" s="173"/>
      <c r="H31" s="173"/>
      <c r="I31" s="173"/>
      <c r="J31" s="173">
        <v>168.25</v>
      </c>
      <c r="K31" s="173"/>
      <c r="L31" s="173"/>
      <c r="M31" s="258">
        <v>258.55</v>
      </c>
      <c r="N31" s="177"/>
      <c r="O31" s="177"/>
      <c r="P31" s="178"/>
      <c r="Q31" s="178"/>
      <c r="R31" s="178"/>
      <c r="S31" s="178"/>
      <c r="T31" s="178"/>
      <c r="U31" s="178"/>
      <c r="V31" s="178"/>
      <c r="W31" s="178"/>
      <c r="X31" s="178"/>
      <c r="Y31" s="177"/>
    </row>
    <row r="32" spans="1:25" x14ac:dyDescent="0.45">
      <c r="B32" s="257">
        <v>43313</v>
      </c>
      <c r="C32" s="173">
        <v>286.52999999999997</v>
      </c>
      <c r="D32" s="173"/>
      <c r="E32" s="173">
        <v>24.89</v>
      </c>
      <c r="F32" s="173"/>
      <c r="G32" s="173"/>
      <c r="H32" s="173"/>
      <c r="I32" s="173"/>
      <c r="J32" s="173"/>
      <c r="K32" s="173"/>
      <c r="L32" s="173">
        <v>659.65</v>
      </c>
      <c r="M32" s="258">
        <v>971.06999999999994</v>
      </c>
      <c r="N32" s="177"/>
      <c r="O32" s="177"/>
      <c r="P32" s="178"/>
      <c r="Q32" s="178"/>
      <c r="R32" s="178"/>
      <c r="S32" s="178"/>
      <c r="T32" s="178"/>
      <c r="U32" s="178"/>
      <c r="V32" s="178"/>
      <c r="W32" s="178"/>
      <c r="X32" s="178"/>
      <c r="Y32" s="177"/>
    </row>
    <row r="33" spans="2:25" x14ac:dyDescent="0.45">
      <c r="B33" s="257">
        <v>43344</v>
      </c>
      <c r="C33" s="173">
        <v>54.02</v>
      </c>
      <c r="D33" s="173">
        <v>487.03999999999996</v>
      </c>
      <c r="E33" s="173"/>
      <c r="F33" s="173"/>
      <c r="G33" s="173">
        <v>151.18</v>
      </c>
      <c r="H33" s="173"/>
      <c r="I33" s="173">
        <v>156.54</v>
      </c>
      <c r="J33" s="173"/>
      <c r="K33" s="173"/>
      <c r="L33" s="173"/>
      <c r="M33" s="258">
        <v>848.78</v>
      </c>
      <c r="N33" s="177"/>
      <c r="O33" s="177"/>
      <c r="P33" s="178"/>
      <c r="Q33" s="178"/>
      <c r="R33" s="178"/>
      <c r="S33" s="178"/>
      <c r="T33" s="178"/>
      <c r="U33" s="178"/>
      <c r="V33" s="178"/>
      <c r="W33" s="178"/>
      <c r="X33" s="178"/>
      <c r="Y33" s="177"/>
    </row>
    <row r="34" spans="2:25" x14ac:dyDescent="0.45">
      <c r="B34" s="257">
        <v>43374</v>
      </c>
      <c r="C34" s="173">
        <v>182.54000000000002</v>
      </c>
      <c r="D34" s="173">
        <v>542.90000000000009</v>
      </c>
      <c r="E34" s="173"/>
      <c r="F34" s="173"/>
      <c r="G34" s="173">
        <v>178.25</v>
      </c>
      <c r="H34" s="173"/>
      <c r="I34" s="173"/>
      <c r="J34" s="173"/>
      <c r="K34" s="173">
        <v>280</v>
      </c>
      <c r="L34" s="173">
        <v>190</v>
      </c>
      <c r="M34" s="258">
        <v>1373.69</v>
      </c>
      <c r="N34" s="177"/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7"/>
    </row>
    <row r="35" spans="2:25" x14ac:dyDescent="0.45">
      <c r="B35" s="257">
        <v>43405</v>
      </c>
      <c r="C35" s="173"/>
      <c r="D35" s="173"/>
      <c r="E35" s="173">
        <v>196.68</v>
      </c>
      <c r="F35" s="173">
        <v>220.17</v>
      </c>
      <c r="G35" s="173"/>
      <c r="H35" s="173"/>
      <c r="I35" s="173"/>
      <c r="J35" s="173"/>
      <c r="K35" s="173">
        <v>735.24000000000012</v>
      </c>
      <c r="L35" s="173"/>
      <c r="M35" s="258">
        <v>1152.0900000000001</v>
      </c>
      <c r="N35" s="177"/>
      <c r="O35" s="177"/>
      <c r="P35" s="178"/>
      <c r="Q35" s="178"/>
      <c r="R35" s="178"/>
      <c r="S35" s="178"/>
      <c r="T35" s="178"/>
      <c r="U35" s="178"/>
      <c r="V35" s="178"/>
      <c r="W35" s="178"/>
      <c r="X35" s="178"/>
      <c r="Y35" s="277"/>
    </row>
    <row r="36" spans="2:25" x14ac:dyDescent="0.45">
      <c r="B36" s="257">
        <v>43435</v>
      </c>
      <c r="C36" s="173">
        <v>179.42</v>
      </c>
      <c r="D36" s="173">
        <v>191.3</v>
      </c>
      <c r="E36" s="173">
        <v>205.72</v>
      </c>
      <c r="F36" s="173"/>
      <c r="G36" s="173"/>
      <c r="H36" s="173"/>
      <c r="I36" s="173"/>
      <c r="J36" s="173"/>
      <c r="K36" s="173">
        <v>120.44</v>
      </c>
      <c r="L36" s="173"/>
      <c r="M36" s="258">
        <v>696.88000000000011</v>
      </c>
      <c r="N36" s="278"/>
      <c r="O36" s="279"/>
      <c r="P36" s="178"/>
      <c r="Q36" s="178"/>
      <c r="R36" s="178"/>
      <c r="S36" s="178"/>
      <c r="T36" s="178"/>
      <c r="U36" s="178"/>
      <c r="V36" s="178"/>
      <c r="W36" s="178"/>
      <c r="X36" s="178"/>
      <c r="Y36" s="277"/>
    </row>
    <row r="37" spans="2:25" x14ac:dyDescent="0.45">
      <c r="B37" s="257">
        <v>43466</v>
      </c>
      <c r="C37" s="173">
        <v>284.38</v>
      </c>
      <c r="D37" s="173">
        <v>214.05</v>
      </c>
      <c r="E37" s="173">
        <v>180.33999999999997</v>
      </c>
      <c r="F37" s="173">
        <v>109.3</v>
      </c>
      <c r="G37" s="173"/>
      <c r="H37" s="173">
        <v>60.09</v>
      </c>
      <c r="I37" s="173"/>
      <c r="J37" s="173"/>
      <c r="K37" s="173"/>
      <c r="L37" s="173"/>
      <c r="M37" s="280">
        <v>848.16</v>
      </c>
      <c r="N37" s="177"/>
      <c r="O37" s="281"/>
      <c r="P37" s="178"/>
      <c r="Q37" s="178"/>
      <c r="R37" s="178"/>
      <c r="S37" s="178"/>
      <c r="T37" s="178"/>
      <c r="U37" s="178"/>
      <c r="V37" s="178"/>
      <c r="W37" s="178"/>
      <c r="X37" s="178"/>
      <c r="Y37" s="177"/>
    </row>
    <row r="38" spans="2:25" x14ac:dyDescent="0.45">
      <c r="B38" s="257">
        <v>43497</v>
      </c>
      <c r="C38" s="173">
        <v>157.76</v>
      </c>
      <c r="D38" s="173"/>
      <c r="E38" s="173"/>
      <c r="F38" s="173"/>
      <c r="G38" s="173"/>
      <c r="H38" s="173"/>
      <c r="I38" s="173">
        <v>121.23</v>
      </c>
      <c r="J38" s="173"/>
      <c r="K38" s="173"/>
      <c r="L38" s="173"/>
      <c r="M38" s="282">
        <v>278.99</v>
      </c>
      <c r="N38" s="177"/>
      <c r="O38" s="281"/>
      <c r="P38" s="178"/>
      <c r="Q38" s="178"/>
      <c r="R38" s="178"/>
      <c r="S38" s="178"/>
      <c r="T38" s="178"/>
      <c r="U38" s="178"/>
      <c r="V38" s="178"/>
      <c r="W38" s="178"/>
      <c r="X38" s="178"/>
      <c r="Y38" s="177"/>
    </row>
    <row r="39" spans="2:25" x14ac:dyDescent="0.45">
      <c r="B39" s="257">
        <v>43525</v>
      </c>
      <c r="C39" s="173">
        <v>296.39</v>
      </c>
      <c r="D39" s="173"/>
      <c r="E39" s="173"/>
      <c r="F39" s="173"/>
      <c r="G39" s="173"/>
      <c r="H39" s="173">
        <v>60.09</v>
      </c>
      <c r="I39" s="173"/>
      <c r="J39" s="173"/>
      <c r="K39" s="173"/>
      <c r="L39" s="173">
        <v>162.30000000000001</v>
      </c>
      <c r="M39" s="283">
        <v>518.78</v>
      </c>
      <c r="N39" s="177"/>
      <c r="O39" s="281"/>
      <c r="P39" s="178"/>
      <c r="Q39" s="178"/>
      <c r="R39" s="178"/>
      <c r="S39" s="178"/>
      <c r="T39" s="178"/>
      <c r="U39" s="178"/>
      <c r="V39" s="178"/>
      <c r="W39" s="178"/>
      <c r="X39" s="178"/>
      <c r="Y39" s="177"/>
    </row>
    <row r="40" spans="2:25" x14ac:dyDescent="0.45">
      <c r="B40" s="257">
        <v>43556</v>
      </c>
      <c r="C40" s="173">
        <v>1.0000000000000001E-5</v>
      </c>
      <c r="D40" s="173"/>
      <c r="E40" s="173"/>
      <c r="F40" s="173"/>
      <c r="G40" s="173"/>
      <c r="H40" s="173"/>
      <c r="I40" s="173"/>
      <c r="J40" s="173"/>
      <c r="K40" s="173"/>
      <c r="L40" s="173"/>
      <c r="M40" s="284">
        <v>1.0000000000000001E-5</v>
      </c>
      <c r="N40" s="177"/>
      <c r="O40" s="281"/>
      <c r="P40" s="178"/>
      <c r="Q40" s="178"/>
      <c r="R40" s="178"/>
      <c r="S40" s="178"/>
      <c r="T40" s="178"/>
      <c r="U40" s="178"/>
      <c r="V40" s="178"/>
      <c r="W40" s="178"/>
      <c r="X40" s="178"/>
      <c r="Y40" s="177"/>
    </row>
    <row r="41" spans="2:25" x14ac:dyDescent="0.45">
      <c r="B41" s="257">
        <v>43586</v>
      </c>
      <c r="C41" s="173">
        <v>108.98</v>
      </c>
      <c r="D41" s="173">
        <v>-166.98</v>
      </c>
      <c r="E41" s="173">
        <v>100.57</v>
      </c>
      <c r="F41" s="173"/>
      <c r="G41" s="173">
        <v>30.250000000000007</v>
      </c>
      <c r="H41" s="173"/>
      <c r="I41" s="173"/>
      <c r="J41" s="173"/>
      <c r="K41" s="173">
        <v>226.57</v>
      </c>
      <c r="L41" s="173"/>
      <c r="M41" s="285">
        <v>299.39</v>
      </c>
      <c r="N41" s="177"/>
      <c r="O41" s="281"/>
      <c r="P41" s="178"/>
      <c r="Q41" s="178"/>
      <c r="R41" s="178"/>
      <c r="S41" s="178"/>
      <c r="T41" s="178"/>
      <c r="U41" s="178"/>
      <c r="V41" s="178"/>
      <c r="W41" s="178"/>
      <c r="X41" s="178"/>
      <c r="Y41" s="177"/>
    </row>
    <row r="42" spans="2:25" x14ac:dyDescent="0.45">
      <c r="B42" s="257">
        <v>43617</v>
      </c>
      <c r="C42" s="173">
        <v>165.35000000000002</v>
      </c>
      <c r="D42" s="173">
        <v>127.47</v>
      </c>
      <c r="E42" s="173">
        <v>293.01</v>
      </c>
      <c r="F42" s="173"/>
      <c r="G42" s="173">
        <v>-178.25</v>
      </c>
      <c r="H42" s="173"/>
      <c r="I42" s="173">
        <v>121.74</v>
      </c>
      <c r="J42" s="173"/>
      <c r="K42" s="173"/>
      <c r="L42" s="173">
        <v>369.38</v>
      </c>
      <c r="M42" s="280">
        <v>898.7</v>
      </c>
      <c r="N42" s="177"/>
      <c r="O42" s="281"/>
      <c r="P42" s="286"/>
      <c r="Q42" s="286"/>
      <c r="R42" s="286"/>
      <c r="S42" s="286"/>
      <c r="T42" s="286"/>
      <c r="U42" s="287"/>
      <c r="V42" s="287"/>
      <c r="W42" s="287"/>
      <c r="X42" s="287"/>
      <c r="Y42" s="176"/>
    </row>
    <row r="43" spans="2:25" x14ac:dyDescent="0.45">
      <c r="B43" s="257">
        <v>43647</v>
      </c>
      <c r="C43" s="173">
        <v>90.81</v>
      </c>
      <c r="D43" s="173">
        <v>90.4</v>
      </c>
      <c r="E43" s="173">
        <v>232.81</v>
      </c>
      <c r="F43" s="173"/>
      <c r="G43" s="173"/>
      <c r="H43" s="173"/>
      <c r="I43" s="173"/>
      <c r="J43" s="173"/>
      <c r="K43" s="173"/>
      <c r="L43" s="173">
        <v>162.30000000000001</v>
      </c>
      <c r="M43" s="283">
        <v>576.31999999999994</v>
      </c>
      <c r="N43" s="256"/>
      <c r="O43" s="281"/>
      <c r="P43" s="286"/>
      <c r="Q43" s="286"/>
      <c r="R43" s="286"/>
      <c r="S43" s="286"/>
      <c r="T43" s="286"/>
      <c r="U43" s="287"/>
      <c r="V43" s="287"/>
      <c r="W43" s="287"/>
      <c r="X43" s="287"/>
      <c r="Y43" s="176"/>
    </row>
    <row r="44" spans="2:25" x14ac:dyDescent="0.45">
      <c r="B44" s="257">
        <v>43678</v>
      </c>
      <c r="C44" s="173"/>
      <c r="D44" s="173">
        <v>104.39</v>
      </c>
      <c r="E44" s="173">
        <v>100.57</v>
      </c>
      <c r="F44" s="173"/>
      <c r="G44" s="173"/>
      <c r="H44" s="173"/>
      <c r="I44" s="173"/>
      <c r="J44" s="173"/>
      <c r="K44" s="173"/>
      <c r="L44" s="173"/>
      <c r="M44" s="288">
        <v>204.95999999999998</v>
      </c>
      <c r="N44" s="177"/>
      <c r="O44" s="281"/>
      <c r="P44" s="286"/>
      <c r="Q44" s="286"/>
      <c r="R44" s="286"/>
      <c r="S44" s="286"/>
      <c r="T44" s="286"/>
      <c r="U44" s="287"/>
      <c r="V44" s="287"/>
      <c r="W44" s="287"/>
      <c r="X44" s="287"/>
      <c r="Y44" s="176"/>
    </row>
    <row r="45" spans="2:25" x14ac:dyDescent="0.45">
      <c r="B45" s="257" t="s">
        <v>77</v>
      </c>
      <c r="C45" s="173">
        <v>3021.1600100000001</v>
      </c>
      <c r="D45" s="173">
        <v>2422.52</v>
      </c>
      <c r="E45" s="173">
        <v>1843.6933333333332</v>
      </c>
      <c r="F45" s="173">
        <v>329.46999999999997</v>
      </c>
      <c r="G45" s="173">
        <v>1104.2266666666667</v>
      </c>
      <c r="H45" s="173">
        <v>180.27</v>
      </c>
      <c r="I45" s="173">
        <v>399.51</v>
      </c>
      <c r="J45" s="173">
        <v>168.25</v>
      </c>
      <c r="K45" s="173">
        <v>1362.25</v>
      </c>
      <c r="L45" s="173">
        <v>1543.6299999999999</v>
      </c>
      <c r="M45" s="173">
        <v>12374.980009999999</v>
      </c>
      <c r="N45" s="177"/>
      <c r="O45" s="281"/>
      <c r="P45" s="286"/>
      <c r="Q45" s="286"/>
      <c r="R45" s="286"/>
      <c r="S45" s="286"/>
      <c r="T45" s="286"/>
      <c r="U45" s="287"/>
      <c r="V45" s="287"/>
      <c r="W45" s="287"/>
      <c r="X45" s="287"/>
      <c r="Y45" s="176"/>
    </row>
    <row r="46" spans="2:25" x14ac:dyDescent="0.45">
      <c r="B46" s="179"/>
      <c r="L46" s="289"/>
      <c r="N46" s="177"/>
      <c r="O46" s="281"/>
      <c r="P46" s="286"/>
      <c r="Q46" s="286"/>
      <c r="R46" s="286"/>
      <c r="S46" s="286"/>
      <c r="T46" s="286"/>
      <c r="U46" s="287"/>
      <c r="V46" s="287"/>
      <c r="W46" s="287"/>
      <c r="X46" s="287"/>
      <c r="Y46" s="176"/>
    </row>
    <row r="47" spans="2:25" x14ac:dyDescent="0.45">
      <c r="B47" s="179"/>
      <c r="L47" s="289"/>
      <c r="N47" s="177"/>
      <c r="O47" s="281"/>
      <c r="P47" s="286"/>
      <c r="Q47" s="286"/>
      <c r="R47" s="286"/>
      <c r="S47" s="286"/>
      <c r="T47" s="286"/>
      <c r="U47" s="287"/>
      <c r="V47" s="287"/>
      <c r="W47" s="287"/>
      <c r="X47" s="287"/>
      <c r="Y47" s="176"/>
    </row>
    <row r="48" spans="2:25" x14ac:dyDescent="0.45">
      <c r="B48" s="179"/>
      <c r="L48" s="289"/>
      <c r="N48" s="177"/>
      <c r="O48" s="281"/>
      <c r="P48" s="286"/>
      <c r="Q48" s="286"/>
      <c r="R48" s="286"/>
      <c r="S48" s="286"/>
      <c r="T48" s="286"/>
      <c r="U48" s="287"/>
      <c r="V48" s="287"/>
      <c r="W48" s="287"/>
      <c r="X48" s="287"/>
      <c r="Y48" s="176"/>
    </row>
    <row r="49" spans="1:25" x14ac:dyDescent="0.45">
      <c r="B49" s="179"/>
      <c r="L49" s="289"/>
      <c r="N49" s="177"/>
      <c r="O49" s="281"/>
      <c r="P49" s="286"/>
      <c r="Q49" s="286"/>
      <c r="R49" s="286"/>
      <c r="S49" s="286"/>
      <c r="T49" s="286"/>
      <c r="U49" s="287"/>
      <c r="V49" s="287"/>
      <c r="W49" s="287"/>
      <c r="X49" s="287"/>
      <c r="Y49" s="176"/>
    </row>
    <row r="50" spans="1:25" x14ac:dyDescent="0.45">
      <c r="B50" s="179"/>
      <c r="C50" t="s">
        <v>102</v>
      </c>
      <c r="L50" s="289"/>
      <c r="N50" s="177"/>
      <c r="P50" s="286"/>
      <c r="Q50" s="286"/>
      <c r="R50" s="286"/>
      <c r="S50" s="286"/>
      <c r="T50" s="286"/>
      <c r="U50" s="287"/>
      <c r="V50" s="287"/>
      <c r="W50" s="287"/>
      <c r="X50" s="287"/>
      <c r="Y50" s="176"/>
    </row>
    <row r="51" spans="1:25" x14ac:dyDescent="0.45">
      <c r="B51" s="257"/>
      <c r="C51" s="173"/>
      <c r="D51" s="173"/>
      <c r="E51" s="173"/>
      <c r="F51" s="173"/>
      <c r="G51" s="173"/>
      <c r="H51" s="173"/>
      <c r="I51" s="173"/>
      <c r="J51" s="173"/>
      <c r="K51" s="173"/>
      <c r="L51" s="188"/>
      <c r="M51" s="173"/>
      <c r="N51" s="177"/>
      <c r="P51" s="286"/>
      <c r="Q51" s="286"/>
      <c r="R51" s="286"/>
      <c r="S51" s="286"/>
      <c r="T51" s="286"/>
      <c r="U51" s="287"/>
      <c r="V51" s="287"/>
      <c r="W51" s="287"/>
      <c r="X51" s="287"/>
      <c r="Y51" s="176"/>
    </row>
    <row r="52" spans="1:25" ht="28.9" thickBot="1" x14ac:dyDescent="0.5">
      <c r="B52" s="290" t="s">
        <v>79</v>
      </c>
      <c r="C52" s="290" t="s">
        <v>80</v>
      </c>
      <c r="D52" s="290" t="s">
        <v>81</v>
      </c>
      <c r="E52" s="290" t="s">
        <v>82</v>
      </c>
      <c r="F52" s="290" t="s">
        <v>83</v>
      </c>
      <c r="G52" s="290" t="s">
        <v>84</v>
      </c>
      <c r="H52" s="290" t="s">
        <v>85</v>
      </c>
      <c r="I52" s="290" t="s">
        <v>86</v>
      </c>
      <c r="J52" s="290" t="s">
        <v>87</v>
      </c>
      <c r="K52" s="291" t="s">
        <v>103</v>
      </c>
      <c r="L52" s="292"/>
      <c r="M52" s="290" t="s">
        <v>104</v>
      </c>
      <c r="N52" s="292"/>
      <c r="O52" s="293"/>
      <c r="P52" s="286"/>
      <c r="Q52" s="286"/>
      <c r="R52" s="286"/>
      <c r="S52" s="286"/>
      <c r="T52" s="286"/>
      <c r="U52" s="287"/>
      <c r="V52" s="287"/>
      <c r="W52" s="287"/>
      <c r="X52" s="287"/>
      <c r="Y52" s="176"/>
    </row>
    <row r="53" spans="1:25" x14ac:dyDescent="0.45">
      <c r="B53" s="294"/>
      <c r="C53" s="295"/>
      <c r="D53" s="296"/>
      <c r="E53" s="296"/>
      <c r="F53" s="296"/>
      <c r="G53" s="296"/>
      <c r="H53" s="296"/>
      <c r="I53" s="296"/>
      <c r="J53" s="297"/>
      <c r="K53" s="298"/>
      <c r="L53" s="299"/>
      <c r="M53" s="300"/>
      <c r="N53" s="301"/>
      <c r="O53" s="302"/>
      <c r="P53" s="286"/>
      <c r="Q53" s="286"/>
      <c r="R53" s="286"/>
      <c r="S53" s="286"/>
      <c r="T53" s="286"/>
      <c r="U53" s="287"/>
      <c r="V53" s="287"/>
      <c r="W53" s="287"/>
      <c r="X53" s="287"/>
      <c r="Y53" s="176"/>
    </row>
    <row r="54" spans="1:25" ht="15.75" x14ac:dyDescent="0.45">
      <c r="A54" t="s">
        <v>105</v>
      </c>
      <c r="B54" s="303" t="s">
        <v>68</v>
      </c>
      <c r="C54" s="304">
        <v>43483</v>
      </c>
      <c r="D54" s="305" t="s">
        <v>106</v>
      </c>
      <c r="E54" s="306" t="s">
        <v>89</v>
      </c>
      <c r="F54" s="307">
        <v>363800</v>
      </c>
      <c r="G54" s="307">
        <v>350000</v>
      </c>
      <c r="H54" s="307">
        <v>127.47</v>
      </c>
      <c r="I54" s="307">
        <v>2497.0670970200272</v>
      </c>
      <c r="J54" s="308">
        <v>318301.14285714284</v>
      </c>
      <c r="K54" s="309">
        <v>142000</v>
      </c>
      <c r="L54" s="310">
        <v>3.7932930181418412E-2</v>
      </c>
      <c r="M54" s="300"/>
      <c r="N54" s="301"/>
      <c r="O54" s="302"/>
      <c r="P54" s="286"/>
      <c r="Q54" s="286"/>
      <c r="R54" s="286"/>
      <c r="S54" s="286"/>
      <c r="T54" s="286"/>
      <c r="U54" s="287"/>
      <c r="V54" s="287"/>
      <c r="W54" s="287"/>
      <c r="X54" s="287"/>
      <c r="Y54" s="176"/>
    </row>
    <row r="55" spans="1:25" ht="15.75" x14ac:dyDescent="0.45">
      <c r="A55" t="s">
        <v>105</v>
      </c>
      <c r="B55" s="303" t="s">
        <v>69</v>
      </c>
      <c r="C55" s="304">
        <v>43494</v>
      </c>
      <c r="D55" s="305" t="s">
        <v>107</v>
      </c>
      <c r="E55" s="306" t="s">
        <v>89</v>
      </c>
      <c r="F55" s="307">
        <v>235600</v>
      </c>
      <c r="G55" s="307">
        <v>230000</v>
      </c>
      <c r="H55" s="307">
        <v>70.489999999999995</v>
      </c>
      <c r="I55" s="307">
        <v>2708.9090651156193</v>
      </c>
      <c r="J55" s="308">
        <v>190951</v>
      </c>
      <c r="K55" s="309">
        <v>94000</v>
      </c>
      <c r="L55" s="310">
        <v>2.3769100169779289E-2</v>
      </c>
      <c r="M55" s="300"/>
      <c r="N55" s="301"/>
      <c r="O55" s="302"/>
      <c r="P55" s="286"/>
      <c r="Q55" s="286"/>
      <c r="R55" s="286"/>
      <c r="S55" s="286"/>
      <c r="T55" s="286"/>
      <c r="U55" s="287"/>
      <c r="V55" s="287"/>
      <c r="W55" s="287"/>
      <c r="X55" s="287"/>
      <c r="Y55" s="176"/>
    </row>
    <row r="56" spans="1:25" ht="15.75" x14ac:dyDescent="0.45">
      <c r="A56" t="s">
        <v>105</v>
      </c>
      <c r="B56" s="303" t="s">
        <v>68</v>
      </c>
      <c r="C56" s="304">
        <v>43494</v>
      </c>
      <c r="D56" s="305" t="s">
        <v>108</v>
      </c>
      <c r="E56" s="311" t="s">
        <v>109</v>
      </c>
      <c r="F56" s="307">
        <v>254700</v>
      </c>
      <c r="G56" s="307">
        <v>245000</v>
      </c>
      <c r="H56" s="307">
        <v>86.58</v>
      </c>
      <c r="I56" s="307">
        <v>2496.4541464541467</v>
      </c>
      <c r="J56" s="308">
        <v>216143</v>
      </c>
      <c r="K56" s="309">
        <v>225000</v>
      </c>
      <c r="L56" s="310">
        <v>3.8084020416175868E-2</v>
      </c>
      <c r="M56" s="300"/>
      <c r="N56" s="301"/>
      <c r="O56" s="302"/>
      <c r="P56" s="286"/>
      <c r="Q56" s="286"/>
      <c r="R56" s="286"/>
      <c r="S56" s="286"/>
      <c r="T56" s="286"/>
      <c r="U56" s="287"/>
      <c r="V56" s="287"/>
      <c r="W56" s="287"/>
      <c r="X56" s="287"/>
      <c r="Y56" s="176"/>
    </row>
    <row r="57" spans="1:25" ht="15.75" x14ac:dyDescent="0.45">
      <c r="A57" t="s">
        <v>110</v>
      </c>
      <c r="B57" s="303" t="s">
        <v>72</v>
      </c>
      <c r="C57" s="304">
        <v>43494</v>
      </c>
      <c r="D57" s="305" t="s">
        <v>111</v>
      </c>
      <c r="E57" s="311" t="s">
        <v>109</v>
      </c>
      <c r="F57" s="307">
        <v>192300</v>
      </c>
      <c r="G57" s="307">
        <v>185000</v>
      </c>
      <c r="H57" s="307">
        <v>60.09</v>
      </c>
      <c r="I57" s="307">
        <v>3078.7152604426692</v>
      </c>
      <c r="J57" s="308">
        <v>185000</v>
      </c>
      <c r="K57" s="309">
        <v>185000</v>
      </c>
      <c r="L57" s="310">
        <v>3.7961518460738475E-2</v>
      </c>
      <c r="M57" s="300"/>
      <c r="N57" s="301"/>
      <c r="O57" s="302"/>
      <c r="P57" s="286"/>
      <c r="Q57" s="286"/>
      <c r="R57" s="286"/>
      <c r="S57" s="286"/>
      <c r="T57" s="286"/>
      <c r="U57" s="287"/>
      <c r="V57" s="287"/>
      <c r="W57" s="287"/>
      <c r="X57" s="287"/>
      <c r="Y57" s="176"/>
    </row>
    <row r="58" spans="1:25" ht="15.75" x14ac:dyDescent="0.45">
      <c r="A58" t="s">
        <v>105</v>
      </c>
      <c r="B58" s="303" t="s">
        <v>67</v>
      </c>
      <c r="C58" s="304">
        <v>43494</v>
      </c>
      <c r="D58" s="305" t="s">
        <v>112</v>
      </c>
      <c r="E58" s="311" t="s">
        <v>109</v>
      </c>
      <c r="F58" s="307">
        <v>1062500</v>
      </c>
      <c r="G58" s="307">
        <v>1030000</v>
      </c>
      <c r="H58" s="307">
        <v>284.38</v>
      </c>
      <c r="I58" s="307">
        <v>3349.2052886982206</v>
      </c>
      <c r="J58" s="308">
        <v>952447</v>
      </c>
      <c r="K58" s="309">
        <v>410000</v>
      </c>
      <c r="L58" s="310">
        <v>3.0588235294117694E-2</v>
      </c>
      <c r="M58" s="300"/>
      <c r="N58" s="301"/>
      <c r="O58" s="302"/>
      <c r="P58" s="286"/>
      <c r="Q58" s="286"/>
      <c r="R58" s="286"/>
      <c r="S58" s="286"/>
      <c r="T58" s="286"/>
      <c r="U58" s="287"/>
      <c r="V58" s="287"/>
      <c r="W58" s="287"/>
      <c r="X58" s="287"/>
      <c r="Y58" s="176"/>
    </row>
    <row r="59" spans="1:25" ht="15.75" x14ac:dyDescent="0.45">
      <c r="A59" t="s">
        <v>105</v>
      </c>
      <c r="B59" s="303" t="s">
        <v>69</v>
      </c>
      <c r="C59" s="304">
        <v>43496</v>
      </c>
      <c r="D59" s="305" t="s">
        <v>113</v>
      </c>
      <c r="E59" s="306" t="s">
        <v>89</v>
      </c>
      <c r="F59" s="307">
        <v>336800</v>
      </c>
      <c r="G59" s="307">
        <v>333000</v>
      </c>
      <c r="H59" s="307">
        <v>109.85</v>
      </c>
      <c r="I59" s="307">
        <v>2743.386436049158</v>
      </c>
      <c r="J59" s="308">
        <v>301361</v>
      </c>
      <c r="K59" s="309">
        <v>114000</v>
      </c>
      <c r="L59" s="310">
        <v>1.128266033254155E-2</v>
      </c>
      <c r="M59" s="300"/>
      <c r="N59" s="301"/>
      <c r="O59" s="302"/>
      <c r="P59" s="286"/>
      <c r="Q59" s="286"/>
      <c r="R59" s="286"/>
      <c r="S59" s="286"/>
      <c r="T59" s="286"/>
      <c r="U59" s="287"/>
      <c r="V59" s="287"/>
      <c r="W59" s="287"/>
      <c r="X59" s="287"/>
      <c r="Y59" s="176"/>
    </row>
    <row r="60" spans="1:25" ht="15.75" x14ac:dyDescent="0.45">
      <c r="B60" s="303"/>
      <c r="C60" s="304"/>
      <c r="D60" s="305"/>
      <c r="E60" s="306"/>
      <c r="F60" s="307"/>
      <c r="G60" s="307"/>
      <c r="H60" s="307"/>
      <c r="I60" s="307"/>
      <c r="J60" s="308"/>
      <c r="K60" s="309"/>
      <c r="L60" s="310"/>
      <c r="M60" s="300"/>
      <c r="N60" s="301"/>
      <c r="O60" s="302"/>
      <c r="P60" s="286"/>
      <c r="Q60" s="286"/>
      <c r="R60" s="286"/>
      <c r="S60" s="286"/>
      <c r="T60" s="286"/>
      <c r="U60" s="287"/>
      <c r="V60" s="287"/>
      <c r="W60" s="287"/>
      <c r="X60" s="287"/>
      <c r="Y60" s="176"/>
    </row>
    <row r="61" spans="1:25" ht="15.75" x14ac:dyDescent="0.45">
      <c r="A61" t="s">
        <v>110</v>
      </c>
      <c r="B61" s="303" t="s">
        <v>70</v>
      </c>
      <c r="C61" s="304">
        <v>43496</v>
      </c>
      <c r="D61" s="305" t="s">
        <v>114</v>
      </c>
      <c r="E61" s="306" t="s">
        <v>89</v>
      </c>
      <c r="F61" s="307">
        <v>468800</v>
      </c>
      <c r="G61" s="307">
        <v>428000</v>
      </c>
      <c r="H61" s="307">
        <v>109.3</v>
      </c>
      <c r="I61" s="307">
        <v>3590.0640439158283</v>
      </c>
      <c r="J61" s="308">
        <v>392394</v>
      </c>
      <c r="K61" s="309">
        <v>428000</v>
      </c>
      <c r="L61" s="310">
        <v>8.7030716723549451E-2</v>
      </c>
      <c r="M61" s="300"/>
      <c r="N61" s="301"/>
      <c r="O61" s="302"/>
      <c r="P61" s="286"/>
      <c r="Q61" s="286"/>
      <c r="R61" s="286"/>
      <c r="S61" s="286"/>
      <c r="T61" s="286"/>
      <c r="U61" s="287"/>
      <c r="V61" s="287"/>
      <c r="W61" s="287"/>
      <c r="X61" s="287"/>
      <c r="Y61" s="176"/>
    </row>
    <row r="62" spans="1:25" ht="23.25" x14ac:dyDescent="0.45">
      <c r="B62" s="303"/>
      <c r="C62" s="304"/>
      <c r="D62" s="305"/>
      <c r="E62" s="312" t="s">
        <v>115</v>
      </c>
      <c r="F62" s="313">
        <v>2914500</v>
      </c>
      <c r="G62" s="313">
        <v>2801000</v>
      </c>
      <c r="H62" s="314">
        <v>848.16</v>
      </c>
      <c r="I62" s="313">
        <v>3014.2863880130435</v>
      </c>
      <c r="J62" s="315">
        <v>2556597.1428571427</v>
      </c>
      <c r="K62" s="309"/>
      <c r="L62" s="310">
        <v>3.8943214959684336E-2</v>
      </c>
      <c r="M62" s="300"/>
      <c r="N62" s="301"/>
      <c r="O62" s="302"/>
      <c r="P62" s="286"/>
      <c r="Q62" s="286"/>
      <c r="R62" s="286"/>
      <c r="S62" s="286"/>
      <c r="T62" s="286"/>
      <c r="U62" s="287"/>
      <c r="V62" s="287"/>
      <c r="W62" s="287"/>
      <c r="X62" s="287"/>
      <c r="Y62" s="176"/>
    </row>
    <row r="63" spans="1:25" ht="15.75" x14ac:dyDescent="0.45">
      <c r="A63" t="s">
        <v>105</v>
      </c>
      <c r="B63" s="303" t="s">
        <v>67</v>
      </c>
      <c r="C63" s="304">
        <v>43503</v>
      </c>
      <c r="D63" s="305" t="s">
        <v>116</v>
      </c>
      <c r="E63" s="306" t="s">
        <v>89</v>
      </c>
      <c r="F63" s="307">
        <v>354000</v>
      </c>
      <c r="G63" s="307">
        <v>345000</v>
      </c>
      <c r="H63" s="307">
        <v>104.32</v>
      </c>
      <c r="I63" s="307">
        <v>2927.5498466257673</v>
      </c>
      <c r="J63" s="308">
        <v>305402</v>
      </c>
      <c r="K63" s="309">
        <v>98600</v>
      </c>
      <c r="L63" s="310">
        <v>2.5423728813559365E-2</v>
      </c>
      <c r="M63" s="300"/>
      <c r="N63" s="301"/>
      <c r="O63" s="302"/>
      <c r="P63" s="286"/>
      <c r="Q63" s="286"/>
      <c r="R63" s="286"/>
      <c r="S63" s="286"/>
      <c r="T63" s="286"/>
      <c r="U63" s="287"/>
      <c r="V63" s="287"/>
      <c r="W63" s="287"/>
      <c r="X63" s="287"/>
      <c r="Y63" s="176"/>
    </row>
    <row r="64" spans="1:25" ht="15.75" x14ac:dyDescent="0.45">
      <c r="A64" t="s">
        <v>105</v>
      </c>
      <c r="B64" s="303" t="s">
        <v>67</v>
      </c>
      <c r="C64" s="304">
        <v>43509</v>
      </c>
      <c r="D64" s="305" t="s">
        <v>117</v>
      </c>
      <c r="E64" s="306" t="s">
        <v>89</v>
      </c>
      <c r="F64" s="307">
        <v>164900</v>
      </c>
      <c r="G64" s="307">
        <v>161600</v>
      </c>
      <c r="H64" s="307">
        <v>53.44</v>
      </c>
      <c r="I64" s="307">
        <v>3023.9520958083835</v>
      </c>
      <c r="J64" s="308">
        <v>161600</v>
      </c>
      <c r="K64" s="309">
        <v>43554</v>
      </c>
      <c r="L64" s="310">
        <v>2.0012128562765352E-2</v>
      </c>
      <c r="M64" s="300"/>
      <c r="N64" s="301"/>
      <c r="O64" s="302"/>
      <c r="P64" s="286"/>
      <c r="Q64" s="286"/>
      <c r="R64" s="286"/>
      <c r="S64" s="286"/>
      <c r="T64" s="286"/>
      <c r="U64" s="287"/>
      <c r="V64" s="287"/>
      <c r="W64" s="287"/>
      <c r="X64" s="287"/>
      <c r="Y64" s="176"/>
    </row>
    <row r="65" spans="1:25" ht="15.75" x14ac:dyDescent="0.45">
      <c r="A65" t="s">
        <v>110</v>
      </c>
      <c r="B65" s="303" t="s">
        <v>73</v>
      </c>
      <c r="C65" s="304">
        <v>43518</v>
      </c>
      <c r="D65" s="305" t="s">
        <v>118</v>
      </c>
      <c r="E65" s="311" t="s">
        <v>109</v>
      </c>
      <c r="F65" s="307">
        <v>374500</v>
      </c>
      <c r="G65" s="307">
        <v>363000</v>
      </c>
      <c r="H65" s="307">
        <v>121.23</v>
      </c>
      <c r="I65" s="307">
        <v>2762.4432896147819</v>
      </c>
      <c r="J65" s="308">
        <v>334891</v>
      </c>
      <c r="K65" s="309">
        <v>254200</v>
      </c>
      <c r="L65" s="310">
        <v>3.0707610146862518E-2</v>
      </c>
      <c r="M65" s="300"/>
      <c r="N65" s="301"/>
      <c r="O65" s="302"/>
      <c r="P65" s="286"/>
      <c r="Q65" s="286"/>
      <c r="R65" s="286"/>
      <c r="S65" s="286"/>
      <c r="T65" s="286"/>
      <c r="U65" s="287"/>
      <c r="V65" s="287"/>
      <c r="W65" s="287"/>
      <c r="X65" s="287"/>
      <c r="Y65" s="176"/>
    </row>
    <row r="66" spans="1:25" ht="21" x14ac:dyDescent="0.45">
      <c r="B66" s="316"/>
      <c r="C66" s="317"/>
      <c r="D66" s="318"/>
      <c r="E66" s="319" t="s">
        <v>119</v>
      </c>
      <c r="F66" s="313">
        <v>893400</v>
      </c>
      <c r="G66" s="313">
        <v>869600</v>
      </c>
      <c r="H66" s="320">
        <v>278.99</v>
      </c>
      <c r="I66" s="313">
        <v>2874.2714792644897</v>
      </c>
      <c r="J66" s="315">
        <v>801893</v>
      </c>
      <c r="K66" s="309"/>
      <c r="L66" s="310">
        <v>2.6639802999776085E-2</v>
      </c>
      <c r="M66" s="300"/>
      <c r="N66" s="301"/>
      <c r="O66" s="302"/>
      <c r="P66" s="286"/>
      <c r="Q66" s="286"/>
      <c r="R66" s="286"/>
      <c r="S66" s="286"/>
      <c r="T66" s="286"/>
      <c r="U66" s="287"/>
      <c r="V66" s="287"/>
      <c r="W66" s="287"/>
      <c r="X66" s="287"/>
      <c r="Y66" s="176"/>
    </row>
    <row r="67" spans="1:25" ht="15.75" x14ac:dyDescent="0.45">
      <c r="A67" t="s">
        <v>105</v>
      </c>
      <c r="B67" s="303" t="s">
        <v>67</v>
      </c>
      <c r="C67" s="304">
        <v>43532</v>
      </c>
      <c r="D67" s="305" t="s">
        <v>120</v>
      </c>
      <c r="E67" s="306" t="s">
        <v>89</v>
      </c>
      <c r="F67" s="307">
        <v>791400</v>
      </c>
      <c r="G67" s="307">
        <v>775000</v>
      </c>
      <c r="H67" s="307">
        <v>296.39</v>
      </c>
      <c r="I67" s="307">
        <v>2295.630147981622</v>
      </c>
      <c r="J67" s="308">
        <v>680401.81956027297</v>
      </c>
      <c r="K67" s="309">
        <v>232500</v>
      </c>
      <c r="L67" s="310">
        <v>2.0722769775082139E-2</v>
      </c>
      <c r="M67" s="300"/>
      <c r="N67" s="301"/>
      <c r="O67" s="302"/>
      <c r="P67" s="286"/>
      <c r="Q67" s="286"/>
      <c r="R67" s="286"/>
      <c r="S67" s="286"/>
      <c r="T67" s="286"/>
      <c r="U67" s="287"/>
      <c r="V67" s="287"/>
      <c r="W67" s="287"/>
      <c r="X67" s="287"/>
      <c r="Y67" s="176"/>
    </row>
    <row r="68" spans="1:25" ht="15.75" x14ac:dyDescent="0.45">
      <c r="A68" t="s">
        <v>110</v>
      </c>
      <c r="B68" s="303" t="s">
        <v>72</v>
      </c>
      <c r="C68" s="304">
        <v>43539</v>
      </c>
      <c r="D68" s="305" t="s">
        <v>121</v>
      </c>
      <c r="E68" s="306" t="s">
        <v>89</v>
      </c>
      <c r="F68" s="307">
        <v>198300</v>
      </c>
      <c r="G68" s="307">
        <v>194000</v>
      </c>
      <c r="H68" s="307">
        <v>60.09</v>
      </c>
      <c r="I68" s="307">
        <v>3228.4905974371773</v>
      </c>
      <c r="J68" s="308">
        <v>194000</v>
      </c>
      <c r="K68" s="309">
        <v>134000</v>
      </c>
      <c r="L68" s="310">
        <v>2.1684316691880978E-2</v>
      </c>
      <c r="M68" s="300"/>
      <c r="N68" s="301"/>
      <c r="O68" s="302"/>
      <c r="P68" s="321"/>
      <c r="Q68" s="322"/>
      <c r="R68" s="188"/>
      <c r="S68" s="188"/>
      <c r="T68" s="188"/>
      <c r="U68" s="188"/>
      <c r="V68" s="188"/>
      <c r="W68" s="188"/>
      <c r="X68" s="188"/>
      <c r="Y68" s="176"/>
    </row>
    <row r="69" spans="1:25" ht="21" x14ac:dyDescent="0.45">
      <c r="A69" t="s">
        <v>122</v>
      </c>
      <c r="B69" s="303" t="s">
        <v>76</v>
      </c>
      <c r="C69" s="304">
        <v>43551</v>
      </c>
      <c r="D69" s="305" t="s">
        <v>123</v>
      </c>
      <c r="E69" s="306" t="s">
        <v>89</v>
      </c>
      <c r="F69" s="307">
        <v>577200</v>
      </c>
      <c r="G69" s="307">
        <v>550000</v>
      </c>
      <c r="H69" s="307">
        <v>162.30000000000001</v>
      </c>
      <c r="I69" s="307">
        <v>3004.8817479501395</v>
      </c>
      <c r="J69" s="308">
        <v>487692.30769230769</v>
      </c>
      <c r="K69" s="309">
        <v>550000</v>
      </c>
      <c r="L69" s="310">
        <v>4.7124047124047164E-2</v>
      </c>
      <c r="M69" s="300"/>
      <c r="N69" s="301"/>
      <c r="O69" s="302"/>
      <c r="P69" s="321"/>
      <c r="Q69" s="322"/>
      <c r="R69" s="323"/>
      <c r="S69" s="323"/>
      <c r="T69" s="323"/>
      <c r="U69" s="323"/>
      <c r="V69" s="323"/>
      <c r="W69" s="323"/>
      <c r="X69" s="188"/>
      <c r="Y69" s="176"/>
    </row>
    <row r="70" spans="1:25" ht="15.75" x14ac:dyDescent="0.45">
      <c r="B70" s="316"/>
      <c r="C70" s="317"/>
      <c r="D70" s="318"/>
      <c r="E70" s="319" t="s">
        <v>124</v>
      </c>
      <c r="F70" s="313">
        <v>1566900</v>
      </c>
      <c r="G70" s="313">
        <v>1519000</v>
      </c>
      <c r="H70" s="328">
        <v>518.78</v>
      </c>
      <c r="I70" s="313">
        <v>2625.5717785045313</v>
      </c>
      <c r="J70" s="315">
        <v>1362094.1272525806</v>
      </c>
      <c r="K70" s="309"/>
      <c r="L70" s="310">
        <v>3.0569915119024849E-2</v>
      </c>
      <c r="M70" s="300"/>
      <c r="N70" s="301"/>
      <c r="O70" s="302"/>
      <c r="P70" s="321"/>
      <c r="Q70" s="322"/>
      <c r="R70" s="188"/>
      <c r="S70" s="188"/>
      <c r="T70" s="188"/>
      <c r="U70" s="188"/>
      <c r="V70" s="188"/>
      <c r="W70" s="188"/>
      <c r="X70" s="188"/>
      <c r="Y70" s="176"/>
    </row>
    <row r="71" spans="1:25" ht="21" x14ac:dyDescent="0.45">
      <c r="B71" s="303"/>
      <c r="C71" s="304"/>
      <c r="D71" s="330"/>
      <c r="E71" s="312" t="s">
        <v>125</v>
      </c>
      <c r="F71" s="313">
        <v>0</v>
      </c>
      <c r="G71" s="313">
        <v>0</v>
      </c>
      <c r="H71" s="331">
        <v>0</v>
      </c>
      <c r="I71" s="313" t="s">
        <v>126</v>
      </c>
      <c r="J71" s="315">
        <v>0</v>
      </c>
      <c r="K71" s="309"/>
      <c r="L71" s="310" t="e">
        <v>#DIV/0!</v>
      </c>
      <c r="M71" s="332"/>
      <c r="N71" s="333"/>
      <c r="O71" s="329"/>
      <c r="P71" s="321"/>
      <c r="Q71" s="322"/>
      <c r="R71" s="323"/>
      <c r="S71" s="323"/>
      <c r="T71" s="323"/>
      <c r="U71" s="323"/>
      <c r="V71" s="323"/>
      <c r="W71" s="323"/>
      <c r="X71" s="286"/>
      <c r="Y71" s="286"/>
    </row>
    <row r="72" spans="1:25" ht="21" x14ac:dyDescent="0.45">
      <c r="A72" t="s">
        <v>105</v>
      </c>
      <c r="B72" s="324" t="s">
        <v>68</v>
      </c>
      <c r="C72" s="304">
        <v>43602</v>
      </c>
      <c r="D72" s="325" t="s">
        <v>127</v>
      </c>
      <c r="E72" s="311" t="s">
        <v>89</v>
      </c>
      <c r="F72" s="326">
        <v>-425900</v>
      </c>
      <c r="G72" s="326">
        <v>-425900</v>
      </c>
      <c r="H72" s="326">
        <v>-166.98</v>
      </c>
      <c r="I72" s="326">
        <v>2200.263504611331</v>
      </c>
      <c r="J72" s="327">
        <v>-367400</v>
      </c>
      <c r="K72" s="309">
        <v>0</v>
      </c>
      <c r="L72" s="310">
        <v>0</v>
      </c>
      <c r="M72" s="332"/>
      <c r="N72" s="333"/>
      <c r="O72" s="302"/>
      <c r="P72" s="321"/>
      <c r="Q72" s="322"/>
      <c r="R72" s="323"/>
      <c r="S72" s="323"/>
      <c r="T72" s="323"/>
      <c r="U72" s="323"/>
      <c r="V72" s="323"/>
      <c r="W72" s="323"/>
      <c r="X72" s="188"/>
      <c r="Y72" s="176"/>
    </row>
    <row r="73" spans="1:25" ht="21" x14ac:dyDescent="0.45">
      <c r="A73" t="s">
        <v>122</v>
      </c>
      <c r="B73" s="303" t="s">
        <v>75</v>
      </c>
      <c r="C73" s="304">
        <v>43602</v>
      </c>
      <c r="D73" s="305" t="s">
        <v>128</v>
      </c>
      <c r="E73" s="306" t="s">
        <v>89</v>
      </c>
      <c r="F73" s="307">
        <v>185600</v>
      </c>
      <c r="G73" s="307">
        <v>181000</v>
      </c>
      <c r="H73" s="307">
        <v>83.6</v>
      </c>
      <c r="I73" s="307">
        <v>2165.0717703349283</v>
      </c>
      <c r="J73" s="308">
        <v>181000</v>
      </c>
      <c r="K73" s="309">
        <v>181000</v>
      </c>
      <c r="L73" s="310">
        <v>2.4784482758620663E-2</v>
      </c>
      <c r="M73" s="332"/>
      <c r="N73" s="333"/>
      <c r="O73" s="302"/>
      <c r="P73" s="321"/>
      <c r="Q73" s="322"/>
      <c r="R73" s="323"/>
      <c r="S73" s="323"/>
      <c r="T73" s="323"/>
      <c r="U73" s="323"/>
      <c r="V73" s="323"/>
      <c r="W73" s="323"/>
      <c r="X73" s="188"/>
      <c r="Y73" s="176"/>
    </row>
    <row r="74" spans="1:25" ht="21" x14ac:dyDescent="0.45">
      <c r="A74" t="s">
        <v>110</v>
      </c>
      <c r="B74" s="324" t="s">
        <v>71</v>
      </c>
      <c r="C74" s="304">
        <v>43600</v>
      </c>
      <c r="D74" s="325" t="s">
        <v>129</v>
      </c>
      <c r="E74" s="311" t="s">
        <v>89</v>
      </c>
      <c r="F74" s="326">
        <v>-256000</v>
      </c>
      <c r="G74" s="326">
        <v>-256000</v>
      </c>
      <c r="H74" s="326">
        <v>-58.37</v>
      </c>
      <c r="I74" s="326">
        <v>3820.4557135514819</v>
      </c>
      <c r="J74" s="327">
        <v>-223000</v>
      </c>
      <c r="K74" s="309">
        <v>0</v>
      </c>
      <c r="L74" s="310">
        <v>0</v>
      </c>
      <c r="M74" s="332"/>
      <c r="N74" s="333"/>
      <c r="O74" s="329"/>
      <c r="P74" s="321"/>
      <c r="Q74" s="322"/>
      <c r="R74" s="323"/>
      <c r="S74" s="323"/>
      <c r="T74" s="323"/>
      <c r="U74" s="323"/>
      <c r="V74" s="323"/>
      <c r="W74" s="323"/>
      <c r="X74" s="286"/>
      <c r="Y74" s="286"/>
    </row>
    <row r="75" spans="1:25" ht="15.75" x14ac:dyDescent="0.45">
      <c r="A75" t="s">
        <v>110</v>
      </c>
      <c r="B75" s="303" t="s">
        <v>71</v>
      </c>
      <c r="C75" s="304">
        <v>43600</v>
      </c>
      <c r="D75" s="305" t="s">
        <v>130</v>
      </c>
      <c r="E75" s="306" t="s">
        <v>89</v>
      </c>
      <c r="F75" s="307">
        <v>360400</v>
      </c>
      <c r="G75" s="307">
        <v>360400</v>
      </c>
      <c r="H75" s="307">
        <v>88.62</v>
      </c>
      <c r="I75" s="307">
        <v>3694.4256375535992</v>
      </c>
      <c r="J75" s="308">
        <v>327400</v>
      </c>
      <c r="K75" s="309">
        <v>328400</v>
      </c>
      <c r="L75" s="310">
        <v>0</v>
      </c>
      <c r="M75" s="332"/>
      <c r="N75" s="333"/>
      <c r="O75" s="329"/>
      <c r="P75" s="321"/>
      <c r="Q75" s="322"/>
      <c r="R75" s="188"/>
      <c r="S75" s="188"/>
      <c r="T75" s="188"/>
      <c r="U75" s="188"/>
      <c r="V75" s="188"/>
      <c r="W75" s="188"/>
      <c r="X75" s="286"/>
      <c r="Y75" s="286"/>
    </row>
    <row r="76" spans="1:25" ht="15.75" x14ac:dyDescent="0.45">
      <c r="A76" t="s">
        <v>105</v>
      </c>
      <c r="B76" s="303" t="s">
        <v>67</v>
      </c>
      <c r="C76" s="304">
        <v>43612</v>
      </c>
      <c r="D76" s="305" t="s">
        <v>131</v>
      </c>
      <c r="E76" s="306" t="s">
        <v>89</v>
      </c>
      <c r="F76" s="307">
        <v>145200</v>
      </c>
      <c r="G76" s="307">
        <v>145200</v>
      </c>
      <c r="H76" s="307">
        <v>53.49</v>
      </c>
      <c r="I76" s="307">
        <v>2714.5260796410544</v>
      </c>
      <c r="J76" s="308">
        <v>145200</v>
      </c>
      <c r="K76" s="309">
        <v>66000</v>
      </c>
      <c r="L76" s="310">
        <v>0</v>
      </c>
      <c r="M76" s="332">
        <v>2904</v>
      </c>
      <c r="N76" s="333"/>
      <c r="O76" s="334"/>
      <c r="P76" s="321"/>
      <c r="Q76" s="322"/>
      <c r="R76" s="188"/>
      <c r="S76" s="188"/>
      <c r="T76" s="188"/>
      <c r="U76" s="188"/>
      <c r="V76" s="188"/>
      <c r="W76" s="188"/>
      <c r="X76" s="286"/>
      <c r="Y76" s="286"/>
    </row>
    <row r="77" spans="1:25" ht="21" x14ac:dyDescent="0.45">
      <c r="A77" t="s">
        <v>122</v>
      </c>
      <c r="B77" s="303" t="s">
        <v>75</v>
      </c>
      <c r="C77" s="304">
        <v>43615</v>
      </c>
      <c r="D77" s="305" t="s">
        <v>132</v>
      </c>
      <c r="E77" s="306" t="s">
        <v>89</v>
      </c>
      <c r="F77" s="307">
        <v>177500</v>
      </c>
      <c r="G77" s="307">
        <v>172200</v>
      </c>
      <c r="H77" s="307">
        <v>72.45</v>
      </c>
      <c r="I77" s="307">
        <v>2376.8115942028985</v>
      </c>
      <c r="J77" s="308">
        <v>172200</v>
      </c>
      <c r="K77" s="309">
        <v>144461</v>
      </c>
      <c r="L77" s="310">
        <v>2.9859154929577469E-2</v>
      </c>
      <c r="M77" s="332"/>
      <c r="N77" s="333"/>
      <c r="O77" s="329"/>
      <c r="P77" s="321"/>
      <c r="Q77" s="322"/>
      <c r="R77" s="323"/>
      <c r="S77" s="323"/>
      <c r="T77" s="323"/>
      <c r="U77" s="323"/>
      <c r="V77" s="323"/>
      <c r="W77" s="323"/>
      <c r="X77" s="286"/>
      <c r="Y77" s="286"/>
    </row>
    <row r="78" spans="1:25" ht="21" x14ac:dyDescent="0.45">
      <c r="A78" t="s">
        <v>122</v>
      </c>
      <c r="B78" s="303" t="s">
        <v>75</v>
      </c>
      <c r="C78" s="304">
        <v>43615</v>
      </c>
      <c r="D78" s="305" t="s">
        <v>133</v>
      </c>
      <c r="E78" s="306" t="s">
        <v>89</v>
      </c>
      <c r="F78" s="307">
        <v>172800</v>
      </c>
      <c r="G78" s="307">
        <v>167600</v>
      </c>
      <c r="H78" s="307">
        <v>70.52</v>
      </c>
      <c r="I78" s="307">
        <v>2376.6307430516167</v>
      </c>
      <c r="J78" s="308">
        <v>167600</v>
      </c>
      <c r="K78" s="309">
        <v>136100</v>
      </c>
      <c r="L78" s="310">
        <v>3.009259259259256E-2</v>
      </c>
      <c r="M78" s="332"/>
      <c r="N78" s="333"/>
      <c r="O78" s="329"/>
      <c r="P78" s="321"/>
      <c r="Q78" s="322"/>
      <c r="R78" s="323"/>
      <c r="S78" s="323"/>
      <c r="T78" s="323"/>
      <c r="U78" s="323"/>
      <c r="V78" s="323"/>
      <c r="W78" s="323"/>
      <c r="X78" s="286"/>
      <c r="Y78" s="286"/>
    </row>
    <row r="79" spans="1:25" ht="15.75" x14ac:dyDescent="0.45">
      <c r="A79" t="s">
        <v>105</v>
      </c>
      <c r="B79" s="303" t="s">
        <v>69</v>
      </c>
      <c r="C79" s="304">
        <v>43615</v>
      </c>
      <c r="D79" s="305" t="s">
        <v>134</v>
      </c>
      <c r="E79" s="306" t="s">
        <v>89</v>
      </c>
      <c r="F79" s="307">
        <v>311082</v>
      </c>
      <c r="G79" s="307">
        <v>296700</v>
      </c>
      <c r="H79" s="307">
        <v>100.57</v>
      </c>
      <c r="I79" s="307">
        <v>2646.7932783136125</v>
      </c>
      <c r="J79" s="308">
        <v>266188</v>
      </c>
      <c r="K79" s="309">
        <v>132800</v>
      </c>
      <c r="L79" s="310">
        <v>4.6232183154280904E-2</v>
      </c>
      <c r="M79" s="332"/>
      <c r="N79" s="333"/>
      <c r="O79" s="329"/>
      <c r="P79" s="321"/>
      <c r="Q79" s="322"/>
      <c r="R79" s="188"/>
      <c r="S79" s="188"/>
      <c r="T79" s="188"/>
      <c r="U79" s="188"/>
      <c r="V79" s="188"/>
      <c r="W79" s="188"/>
      <c r="X79" s="286"/>
      <c r="Y79" s="286"/>
    </row>
    <row r="80" spans="1:25" ht="15.75" x14ac:dyDescent="0.45">
      <c r="A80" t="s">
        <v>105</v>
      </c>
      <c r="B80" s="303" t="s">
        <v>67</v>
      </c>
      <c r="C80" s="304">
        <v>43615</v>
      </c>
      <c r="D80" s="305" t="s">
        <v>135</v>
      </c>
      <c r="E80" s="306" t="s">
        <v>89</v>
      </c>
      <c r="F80" s="307">
        <v>171200</v>
      </c>
      <c r="G80" s="307">
        <v>163300</v>
      </c>
      <c r="H80" s="307">
        <v>55.49</v>
      </c>
      <c r="I80" s="307">
        <v>2942.8725896557939</v>
      </c>
      <c r="J80" s="308">
        <v>163300</v>
      </c>
      <c r="K80" s="309">
        <v>109600</v>
      </c>
      <c r="L80" s="310">
        <v>4.6144859813084138E-2</v>
      </c>
      <c r="M80" s="332"/>
      <c r="N80" s="333"/>
      <c r="O80" s="329"/>
      <c r="P80" s="321"/>
      <c r="Q80" s="322"/>
      <c r="R80" s="188"/>
      <c r="S80" s="188"/>
      <c r="T80" s="188"/>
      <c r="U80" s="188"/>
      <c r="V80" s="188"/>
      <c r="W80" s="188"/>
      <c r="X80" s="286"/>
      <c r="Y80" s="286"/>
    </row>
    <row r="81" spans="1:25" ht="15.75" x14ac:dyDescent="0.45">
      <c r="B81" s="303"/>
      <c r="C81" s="335"/>
      <c r="D81" s="330"/>
      <c r="E81" s="336" t="s">
        <v>136</v>
      </c>
      <c r="F81" s="313">
        <v>841882</v>
      </c>
      <c r="G81" s="313">
        <v>804500</v>
      </c>
      <c r="H81" s="337">
        <v>299.39</v>
      </c>
      <c r="I81" s="313">
        <v>2780.6139149604196</v>
      </c>
      <c r="J81" s="315">
        <v>832488</v>
      </c>
      <c r="K81" s="309"/>
      <c r="L81" s="310">
        <v>4.4402897318151502E-2</v>
      </c>
      <c r="M81" s="332"/>
      <c r="N81" s="333"/>
      <c r="O81" s="329"/>
      <c r="P81" s="321"/>
      <c r="Q81" s="322"/>
      <c r="R81" s="188"/>
      <c r="S81" s="188"/>
      <c r="T81" s="188"/>
      <c r="U81" s="188"/>
      <c r="V81" s="188"/>
      <c r="W81" s="188"/>
      <c r="X81" s="286"/>
      <c r="Y81" s="286"/>
    </row>
    <row r="82" spans="1:25" ht="15.75" x14ac:dyDescent="0.45">
      <c r="A82" t="s">
        <v>105</v>
      </c>
      <c r="B82" s="303" t="s">
        <v>69</v>
      </c>
      <c r="C82" s="304">
        <v>43623</v>
      </c>
      <c r="D82" s="305" t="s">
        <v>137</v>
      </c>
      <c r="E82" s="306" t="s">
        <v>89</v>
      </c>
      <c r="F82" s="307">
        <v>552700</v>
      </c>
      <c r="G82" s="307">
        <v>535000</v>
      </c>
      <c r="H82" s="307">
        <v>154.18</v>
      </c>
      <c r="I82" s="307">
        <v>3128.4351964740222</v>
      </c>
      <c r="J82" s="308">
        <v>482342.13859236473</v>
      </c>
      <c r="K82" s="338">
        <v>219000</v>
      </c>
      <c r="L82" s="310">
        <v>3.2024606477293327E-2</v>
      </c>
      <c r="M82" s="332"/>
      <c r="N82" s="333"/>
      <c r="O82" s="329"/>
      <c r="P82" s="321"/>
      <c r="Q82" s="322"/>
      <c r="R82" s="188"/>
      <c r="S82" s="188"/>
      <c r="T82" s="188"/>
      <c r="U82" s="188"/>
      <c r="V82" s="188"/>
      <c r="W82" s="188"/>
      <c r="X82" s="286"/>
      <c r="Y82" s="286"/>
    </row>
    <row r="83" spans="1:25" ht="21" x14ac:dyDescent="0.45">
      <c r="A83" t="s">
        <v>110</v>
      </c>
      <c r="B83" s="303" t="s">
        <v>73</v>
      </c>
      <c r="C83" s="304">
        <v>43629</v>
      </c>
      <c r="D83" s="305" t="s">
        <v>138</v>
      </c>
      <c r="E83" s="306" t="s">
        <v>89</v>
      </c>
      <c r="F83" s="307">
        <v>363800</v>
      </c>
      <c r="G83" s="307">
        <v>349300</v>
      </c>
      <c r="H83" s="307">
        <v>121.74</v>
      </c>
      <c r="I83" s="307">
        <v>2640.5125677673732</v>
      </c>
      <c r="J83" s="308">
        <v>321456</v>
      </c>
      <c r="K83" s="338">
        <v>317900</v>
      </c>
      <c r="L83" s="310">
        <v>3.9857064321055513E-2</v>
      </c>
      <c r="M83" s="332">
        <v>3493</v>
      </c>
      <c r="N83" s="333"/>
      <c r="O83" s="329"/>
      <c r="P83" s="321"/>
      <c r="Q83" s="322"/>
      <c r="R83" s="323"/>
      <c r="S83" s="323"/>
      <c r="T83" s="323"/>
      <c r="U83" s="323"/>
      <c r="V83" s="323"/>
      <c r="W83" s="323"/>
      <c r="X83" s="286"/>
      <c r="Y83" s="286"/>
    </row>
    <row r="84" spans="1:25" ht="15.75" x14ac:dyDescent="0.45">
      <c r="A84" t="s">
        <v>105</v>
      </c>
      <c r="B84" s="303" t="s">
        <v>68</v>
      </c>
      <c r="C84" s="304">
        <v>43630</v>
      </c>
      <c r="D84" s="305" t="s">
        <v>139</v>
      </c>
      <c r="E84" s="306" t="s">
        <v>89</v>
      </c>
      <c r="F84" s="307">
        <v>342300</v>
      </c>
      <c r="G84" s="307">
        <v>328000</v>
      </c>
      <c r="H84" s="307">
        <v>127.47</v>
      </c>
      <c r="I84" s="307">
        <v>2347.6347375853143</v>
      </c>
      <c r="J84" s="308">
        <v>299253</v>
      </c>
      <c r="K84" s="338">
        <v>143000</v>
      </c>
      <c r="L84" s="310">
        <v>4.1776219690330074E-2</v>
      </c>
      <c r="M84" s="332">
        <v>6560</v>
      </c>
      <c r="N84" s="333"/>
      <c r="O84" s="329"/>
      <c r="P84" s="321"/>
      <c r="Q84" s="322"/>
      <c r="R84" s="188"/>
      <c r="S84" s="188"/>
      <c r="T84" s="188"/>
      <c r="U84" s="188"/>
      <c r="V84" s="188"/>
      <c r="W84" s="188"/>
      <c r="X84" s="286"/>
      <c r="Y84" s="286"/>
    </row>
    <row r="85" spans="1:25" ht="15.75" x14ac:dyDescent="0.45">
      <c r="A85" t="s">
        <v>110</v>
      </c>
      <c r="B85" s="324" t="s">
        <v>71</v>
      </c>
      <c r="C85" s="339">
        <v>43630</v>
      </c>
      <c r="D85" s="325" t="s">
        <v>140</v>
      </c>
      <c r="E85" s="311" t="s">
        <v>89</v>
      </c>
      <c r="F85" s="326">
        <v>-900000</v>
      </c>
      <c r="G85" s="326">
        <v>-900000</v>
      </c>
      <c r="H85" s="326">
        <v>-178.25</v>
      </c>
      <c r="I85" s="326">
        <v>4653.3856942496495</v>
      </c>
      <c r="J85" s="327">
        <v>-829466</v>
      </c>
      <c r="K85" s="338"/>
      <c r="L85" s="310">
        <v>0</v>
      </c>
      <c r="M85" s="332"/>
      <c r="N85" s="333"/>
      <c r="O85" s="329"/>
      <c r="P85" s="321"/>
      <c r="Q85" s="322"/>
      <c r="R85" s="188"/>
      <c r="S85" s="188"/>
      <c r="T85" s="188"/>
      <c r="U85" s="188"/>
      <c r="V85" s="188"/>
      <c r="W85" s="188"/>
      <c r="X85" s="286"/>
      <c r="Y85" s="286"/>
    </row>
    <row r="86" spans="1:25" ht="21" x14ac:dyDescent="0.45">
      <c r="A86" t="s">
        <v>122</v>
      </c>
      <c r="B86" s="303" t="s">
        <v>76</v>
      </c>
      <c r="C86" s="304">
        <v>43630</v>
      </c>
      <c r="D86" s="305" t="s">
        <v>141</v>
      </c>
      <c r="E86" s="306" t="s">
        <v>89</v>
      </c>
      <c r="F86" s="307">
        <v>1362134</v>
      </c>
      <c r="G86" s="307">
        <v>1340000</v>
      </c>
      <c r="H86" s="307">
        <v>369.38</v>
      </c>
      <c r="I86" s="307">
        <v>3445.0762114593454</v>
      </c>
      <c r="J86" s="308">
        <v>1272542.2509888529</v>
      </c>
      <c r="K86" s="338">
        <v>375000</v>
      </c>
      <c r="L86" s="310">
        <v>1.6249502618685074E-2</v>
      </c>
      <c r="M86" s="332"/>
      <c r="N86" s="333"/>
      <c r="O86" s="329"/>
      <c r="P86" s="321"/>
      <c r="Q86" s="322"/>
      <c r="R86" s="323"/>
      <c r="S86" s="323"/>
      <c r="T86" s="323"/>
      <c r="U86" s="323"/>
      <c r="V86" s="323"/>
      <c r="W86" s="323"/>
      <c r="X86" s="286"/>
      <c r="Y86" s="286"/>
    </row>
    <row r="87" spans="1:25" ht="21" x14ac:dyDescent="0.45">
      <c r="A87" t="s">
        <v>105</v>
      </c>
      <c r="B87" s="303" t="s">
        <v>67</v>
      </c>
      <c r="C87" s="304">
        <v>43630</v>
      </c>
      <c r="D87" s="305" t="s">
        <v>142</v>
      </c>
      <c r="E87" s="306" t="s">
        <v>89</v>
      </c>
      <c r="F87" s="307">
        <v>251598</v>
      </c>
      <c r="G87" s="307">
        <v>251598</v>
      </c>
      <c r="H87" s="307">
        <v>94.06</v>
      </c>
      <c r="I87" s="307">
        <v>2324.6013183074633</v>
      </c>
      <c r="J87" s="308">
        <v>218652</v>
      </c>
      <c r="K87" s="338"/>
      <c r="L87" s="310">
        <v>0</v>
      </c>
      <c r="M87" s="332"/>
      <c r="N87" s="333"/>
      <c r="O87" s="329"/>
      <c r="P87" s="321"/>
      <c r="Q87" s="322"/>
      <c r="R87" s="323"/>
      <c r="S87" s="323"/>
      <c r="T87" s="323"/>
      <c r="U87" s="323"/>
      <c r="V87" s="323"/>
      <c r="W87" s="323"/>
      <c r="X87" s="286"/>
      <c r="Y87" s="286"/>
    </row>
    <row r="88" spans="1:25" ht="21" x14ac:dyDescent="0.45">
      <c r="A88" t="s">
        <v>105</v>
      </c>
      <c r="B88" s="303" t="s">
        <v>67</v>
      </c>
      <c r="C88" s="304">
        <v>43630</v>
      </c>
      <c r="D88" s="305" t="s">
        <v>143</v>
      </c>
      <c r="E88" s="306" t="s">
        <v>89</v>
      </c>
      <c r="F88" s="307">
        <v>195402</v>
      </c>
      <c r="G88" s="307">
        <v>195402</v>
      </c>
      <c r="H88" s="307">
        <v>71.290000000000006</v>
      </c>
      <c r="I88" s="307">
        <v>2324.6037312386029</v>
      </c>
      <c r="J88" s="308">
        <v>165721</v>
      </c>
      <c r="K88" s="338">
        <v>70000</v>
      </c>
      <c r="L88" s="310">
        <v>0</v>
      </c>
      <c r="M88" s="332"/>
      <c r="N88" s="333"/>
      <c r="O88" s="329"/>
      <c r="P88" s="321"/>
      <c r="Q88" s="322"/>
      <c r="R88" s="323"/>
      <c r="S88" s="323"/>
      <c r="T88" s="323"/>
      <c r="U88" s="323"/>
      <c r="V88" s="323"/>
      <c r="W88" s="323"/>
      <c r="X88" s="286"/>
      <c r="Y88" s="286"/>
    </row>
    <row r="89" spans="1:25" ht="21" x14ac:dyDescent="0.45">
      <c r="A89" t="s">
        <v>105</v>
      </c>
      <c r="B89" s="303" t="s">
        <v>69</v>
      </c>
      <c r="C89" s="304">
        <v>43634</v>
      </c>
      <c r="D89" s="305" t="s">
        <v>144</v>
      </c>
      <c r="E89" s="306" t="s">
        <v>89</v>
      </c>
      <c r="F89" s="307">
        <v>503100</v>
      </c>
      <c r="G89" s="307">
        <v>487700</v>
      </c>
      <c r="H89" s="307">
        <v>138.83000000000001</v>
      </c>
      <c r="I89" s="307">
        <v>3126.0952676135039</v>
      </c>
      <c r="J89" s="308">
        <v>433995.80600278277</v>
      </c>
      <c r="K89" s="338">
        <v>265700</v>
      </c>
      <c r="L89" s="310">
        <v>3.0610216656728251E-2</v>
      </c>
      <c r="M89" s="332">
        <v>4000</v>
      </c>
      <c r="N89" s="333"/>
      <c r="O89" s="329"/>
      <c r="P89" s="321"/>
      <c r="Q89" s="322"/>
      <c r="R89" s="323"/>
      <c r="S89" s="323"/>
      <c r="T89" s="323"/>
      <c r="U89" s="323"/>
      <c r="V89" s="323"/>
      <c r="W89" s="323"/>
      <c r="X89" s="286"/>
      <c r="Y89" s="286"/>
    </row>
    <row r="90" spans="1:25" ht="21" x14ac:dyDescent="0.45">
      <c r="B90" s="303"/>
      <c r="C90" s="304"/>
      <c r="D90" s="305"/>
      <c r="E90" s="336" t="s">
        <v>145</v>
      </c>
      <c r="F90" s="313">
        <v>2671034</v>
      </c>
      <c r="G90" s="313">
        <v>2587000</v>
      </c>
      <c r="H90" s="314">
        <v>898.69999999999993</v>
      </c>
      <c r="I90" s="313">
        <v>2631.0183549393578</v>
      </c>
      <c r="J90" s="315">
        <v>2364496.1955840006</v>
      </c>
      <c r="K90" s="340"/>
      <c r="L90" s="310">
        <v>3.1461224379772057E-2</v>
      </c>
      <c r="M90" s="332"/>
      <c r="N90" s="333"/>
      <c r="O90" s="329"/>
      <c r="P90" s="321"/>
      <c r="Q90" s="322"/>
      <c r="R90" s="323"/>
      <c r="S90" s="323"/>
      <c r="T90" s="323"/>
      <c r="U90" s="323"/>
      <c r="V90" s="323"/>
      <c r="W90" s="323"/>
      <c r="X90" s="286"/>
      <c r="Y90" s="286"/>
    </row>
    <row r="91" spans="1:25" ht="21" x14ac:dyDescent="0.45">
      <c r="A91" t="s">
        <v>105</v>
      </c>
      <c r="B91" s="303" t="s">
        <v>69</v>
      </c>
      <c r="C91" s="304">
        <v>43647</v>
      </c>
      <c r="D91" s="305" t="s">
        <v>146</v>
      </c>
      <c r="E91" s="306" t="s">
        <v>89</v>
      </c>
      <c r="F91" s="307">
        <v>598000</v>
      </c>
      <c r="G91" s="307">
        <v>598000</v>
      </c>
      <c r="H91" s="307">
        <v>166.51</v>
      </c>
      <c r="I91" s="307">
        <v>3259.8642724160713</v>
      </c>
      <c r="J91" s="308">
        <v>542800</v>
      </c>
      <c r="K91" s="338">
        <v>35000</v>
      </c>
      <c r="L91" s="310">
        <v>0</v>
      </c>
      <c r="M91" s="332">
        <v>2000</v>
      </c>
      <c r="N91" s="333"/>
      <c r="O91" s="329"/>
      <c r="P91" s="321"/>
      <c r="Q91" s="322"/>
      <c r="R91" s="323"/>
      <c r="S91" s="323"/>
      <c r="T91" s="323"/>
      <c r="U91" s="323"/>
      <c r="V91" s="323"/>
      <c r="W91" s="323"/>
      <c r="X91" s="286"/>
      <c r="Y91" s="286"/>
    </row>
    <row r="92" spans="1:25" ht="21" x14ac:dyDescent="0.45">
      <c r="A92" t="s">
        <v>122</v>
      </c>
      <c r="B92" s="303" t="s">
        <v>76</v>
      </c>
      <c r="C92" s="304">
        <v>43665</v>
      </c>
      <c r="D92" s="305" t="s">
        <v>147</v>
      </c>
      <c r="E92" s="306" t="s">
        <v>89</v>
      </c>
      <c r="F92" s="307">
        <v>560000</v>
      </c>
      <c r="G92" s="307">
        <v>554000</v>
      </c>
      <c r="H92" s="307">
        <v>162.30000000000001</v>
      </c>
      <c r="I92" s="307">
        <v>3017.2299973593872</v>
      </c>
      <c r="J92" s="308">
        <v>489696.42857142858</v>
      </c>
      <c r="K92" s="338">
        <v>200000</v>
      </c>
      <c r="L92" s="310">
        <v>1.0714285714285676E-2</v>
      </c>
      <c r="M92" s="332"/>
      <c r="N92" s="333"/>
      <c r="O92" s="329"/>
      <c r="P92" s="321"/>
      <c r="Q92" s="322"/>
      <c r="R92" s="323"/>
      <c r="S92" s="323"/>
      <c r="T92" s="323"/>
      <c r="U92" s="323"/>
      <c r="V92" s="323"/>
      <c r="W92" s="323"/>
      <c r="X92" s="286"/>
      <c r="Y92" s="286"/>
    </row>
    <row r="93" spans="1:25" ht="21" x14ac:dyDescent="0.45">
      <c r="A93" t="s">
        <v>105</v>
      </c>
      <c r="B93" s="303" t="s">
        <v>67</v>
      </c>
      <c r="C93" s="304">
        <v>43677</v>
      </c>
      <c r="D93" s="305" t="s">
        <v>148</v>
      </c>
      <c r="E93" s="306" t="s">
        <v>89</v>
      </c>
      <c r="F93" s="307">
        <v>266000</v>
      </c>
      <c r="G93" s="307">
        <v>258000</v>
      </c>
      <c r="H93" s="307">
        <v>90.81</v>
      </c>
      <c r="I93" s="307">
        <v>2424.5457548728114</v>
      </c>
      <c r="J93" s="308">
        <v>220173</v>
      </c>
      <c r="K93" s="338">
        <v>206000</v>
      </c>
      <c r="L93" s="310">
        <v>3.007518796992481E-2</v>
      </c>
      <c r="M93" s="332">
        <v>10320</v>
      </c>
      <c r="N93" s="333"/>
      <c r="O93" s="329"/>
      <c r="P93" s="321"/>
      <c r="Q93" s="322"/>
      <c r="R93" s="323"/>
      <c r="S93" s="323"/>
      <c r="T93" s="323"/>
      <c r="U93" s="323"/>
      <c r="V93" s="323"/>
      <c r="W93" s="323"/>
      <c r="X93" s="286"/>
      <c r="Y93" s="286"/>
    </row>
    <row r="94" spans="1:25" ht="21" x14ac:dyDescent="0.45">
      <c r="A94" t="s">
        <v>105</v>
      </c>
      <c r="B94" s="303" t="s">
        <v>69</v>
      </c>
      <c r="C94" s="304">
        <v>43677</v>
      </c>
      <c r="D94" s="305" t="s">
        <v>149</v>
      </c>
      <c r="E94" s="306" t="s">
        <v>89</v>
      </c>
      <c r="F94" s="307">
        <v>220600</v>
      </c>
      <c r="G94" s="307">
        <v>216200</v>
      </c>
      <c r="H94" s="307">
        <v>66.3</v>
      </c>
      <c r="I94" s="307">
        <v>2787.7526395173454</v>
      </c>
      <c r="J94" s="308">
        <v>184828</v>
      </c>
      <c r="K94" s="338">
        <v>47300</v>
      </c>
      <c r="L94" s="310"/>
      <c r="M94" s="332"/>
      <c r="N94" s="333"/>
      <c r="O94" s="329"/>
      <c r="P94" s="321"/>
      <c r="Q94" s="322"/>
      <c r="R94" s="323"/>
      <c r="S94" s="323"/>
      <c r="T94" s="323"/>
      <c r="U94" s="323"/>
      <c r="V94" s="323"/>
      <c r="W94" s="323"/>
      <c r="X94" s="286"/>
      <c r="Y94" s="286"/>
    </row>
    <row r="95" spans="1:25" ht="21" x14ac:dyDescent="0.45">
      <c r="A95" t="s">
        <v>105</v>
      </c>
      <c r="B95" s="303" t="s">
        <v>68</v>
      </c>
      <c r="C95" s="304">
        <v>43677</v>
      </c>
      <c r="D95" s="305" t="s">
        <v>150</v>
      </c>
      <c r="E95" s="306" t="s">
        <v>89</v>
      </c>
      <c r="F95" s="307">
        <v>274700</v>
      </c>
      <c r="G95" s="307">
        <v>269200</v>
      </c>
      <c r="H95" s="307">
        <v>90.4</v>
      </c>
      <c r="I95" s="307">
        <v>2631.0398230088495</v>
      </c>
      <c r="J95" s="308">
        <v>237846</v>
      </c>
      <c r="K95" s="338">
        <v>48700</v>
      </c>
      <c r="L95" s="310"/>
      <c r="M95" s="332"/>
      <c r="N95" s="333"/>
      <c r="O95" s="329"/>
      <c r="P95" s="321"/>
      <c r="Q95" s="322"/>
      <c r="R95" s="323"/>
      <c r="S95" s="323"/>
      <c r="T95" s="323"/>
      <c r="U95" s="323"/>
      <c r="V95" s="323"/>
      <c r="W95" s="323"/>
      <c r="X95" s="286"/>
      <c r="Y95" s="286"/>
    </row>
    <row r="96" spans="1:25" ht="21" x14ac:dyDescent="0.45">
      <c r="B96" s="303"/>
      <c r="C96" s="304"/>
      <c r="D96" s="305"/>
      <c r="E96" s="336" t="s">
        <v>151</v>
      </c>
      <c r="F96" s="313">
        <v>1919300</v>
      </c>
      <c r="G96" s="313">
        <v>1895400</v>
      </c>
      <c r="H96" s="341">
        <v>576.32000000000005</v>
      </c>
      <c r="I96" s="313">
        <v>2906.9673594035057</v>
      </c>
      <c r="J96" s="315">
        <v>1675343.4285714286</v>
      </c>
      <c r="K96" s="340"/>
      <c r="L96" s="310">
        <v>1.2452456624811092E-2</v>
      </c>
      <c r="M96" s="342"/>
      <c r="N96" s="333"/>
      <c r="O96" s="329"/>
      <c r="P96" s="321"/>
      <c r="Q96" s="322"/>
      <c r="R96" s="323"/>
      <c r="S96" s="323"/>
      <c r="T96" s="323"/>
      <c r="U96" s="323"/>
      <c r="V96" s="323"/>
      <c r="W96" s="323"/>
      <c r="X96" s="286"/>
      <c r="Y96" s="286"/>
    </row>
    <row r="97" spans="1:25" ht="21" x14ac:dyDescent="0.45">
      <c r="A97" t="s">
        <v>105</v>
      </c>
      <c r="B97" s="303" t="s">
        <v>69</v>
      </c>
      <c r="C97" s="304">
        <v>43686</v>
      </c>
      <c r="D97" s="305" t="s">
        <v>152</v>
      </c>
      <c r="E97" s="306" t="s">
        <v>89</v>
      </c>
      <c r="F97" s="307">
        <v>370600</v>
      </c>
      <c r="G97" s="307">
        <v>369900</v>
      </c>
      <c r="H97" s="307">
        <v>100.57</v>
      </c>
      <c r="I97" s="307">
        <v>3318.7630506115147</v>
      </c>
      <c r="J97" s="308">
        <v>333768</v>
      </c>
      <c r="K97" s="338">
        <v>134000</v>
      </c>
      <c r="L97" s="310">
        <v>1.8888289260657887E-3</v>
      </c>
      <c r="M97" s="300"/>
      <c r="N97" s="301"/>
      <c r="O97" s="329"/>
      <c r="P97" s="321"/>
      <c r="Q97" s="322"/>
      <c r="R97" s="323"/>
      <c r="S97" s="323"/>
      <c r="T97" s="323"/>
      <c r="U97" s="323"/>
      <c r="V97" s="323"/>
      <c r="W97" s="323"/>
      <c r="X97" s="286"/>
      <c r="Y97" s="286"/>
    </row>
    <row r="98" spans="1:25" ht="21" x14ac:dyDescent="0.45">
      <c r="A98" t="s">
        <v>105</v>
      </c>
      <c r="B98" s="303" t="s">
        <v>68</v>
      </c>
      <c r="C98" s="304">
        <v>43692</v>
      </c>
      <c r="D98" s="305" t="s">
        <v>153</v>
      </c>
      <c r="E98" s="306" t="s">
        <v>89</v>
      </c>
      <c r="F98" s="307">
        <v>271100</v>
      </c>
      <c r="G98" s="307">
        <v>271100</v>
      </c>
      <c r="H98" s="307">
        <v>104.39</v>
      </c>
      <c r="I98" s="307">
        <v>2250.2155378867706</v>
      </c>
      <c r="J98" s="308">
        <v>234900</v>
      </c>
      <c r="K98" s="309">
        <v>30000</v>
      </c>
      <c r="L98" s="310">
        <v>0</v>
      </c>
      <c r="M98" s="300"/>
      <c r="N98" s="301"/>
      <c r="O98" s="329"/>
      <c r="P98" s="321"/>
      <c r="Q98" s="322"/>
      <c r="R98" s="323"/>
      <c r="S98" s="323"/>
      <c r="T98" s="323"/>
      <c r="U98" s="323"/>
      <c r="V98" s="323"/>
      <c r="W98" s="323"/>
      <c r="X98" s="286"/>
      <c r="Y98" s="286"/>
    </row>
    <row r="99" spans="1:25" ht="21.4" thickBot="1" x14ac:dyDescent="0.5">
      <c r="B99" s="343"/>
      <c r="C99" s="344"/>
      <c r="D99" s="345"/>
      <c r="E99" s="346" t="s">
        <v>154</v>
      </c>
      <c r="F99" s="347">
        <v>641700</v>
      </c>
      <c r="G99" s="347">
        <v>641000</v>
      </c>
      <c r="H99" s="348">
        <v>204.95999999999998</v>
      </c>
      <c r="I99" s="347">
        <v>2774.5316159250588</v>
      </c>
      <c r="J99" s="349">
        <v>568668</v>
      </c>
      <c r="K99" s="350"/>
      <c r="L99" s="310">
        <v>1.0908524232506878E-3</v>
      </c>
      <c r="M99" s="300"/>
      <c r="N99" s="301"/>
      <c r="O99" s="329"/>
      <c r="P99" s="321"/>
      <c r="Q99" s="322"/>
      <c r="R99" s="188"/>
      <c r="S99" s="188"/>
      <c r="T99" s="188"/>
      <c r="U99" s="188"/>
      <c r="V99" s="188"/>
      <c r="W99" s="188"/>
      <c r="X99" s="286"/>
      <c r="Y99" s="286"/>
    </row>
    <row r="100" spans="1:25" x14ac:dyDescent="0.45">
      <c r="B100" s="351"/>
      <c r="C100" s="352"/>
      <c r="D100" s="353"/>
      <c r="E100" s="354"/>
      <c r="F100" s="355"/>
      <c r="G100" s="356"/>
      <c r="H100" s="355"/>
      <c r="I100" s="357"/>
      <c r="J100" s="173"/>
      <c r="K100" s="350"/>
      <c r="L100" s="299"/>
      <c r="M100" s="301"/>
      <c r="N100" s="301"/>
      <c r="O100" s="329">
        <v>11146777</v>
      </c>
      <c r="P100" s="321"/>
      <c r="Q100" s="322"/>
      <c r="R100" s="188"/>
      <c r="S100" s="188"/>
      <c r="T100" s="188"/>
      <c r="U100" s="188"/>
      <c r="V100" s="188"/>
      <c r="W100" s="188"/>
      <c r="X100" s="286"/>
      <c r="Y100" s="286"/>
    </row>
    <row r="101" spans="1:25" ht="35.25" thickBot="1" x14ac:dyDescent="0.5">
      <c r="A101" s="183"/>
      <c r="B101" s="358"/>
      <c r="C101" s="359" t="s">
        <v>155</v>
      </c>
      <c r="D101" s="359" t="s">
        <v>156</v>
      </c>
      <c r="E101" s="359" t="s">
        <v>157</v>
      </c>
      <c r="F101" s="359" t="s">
        <v>89</v>
      </c>
      <c r="G101" s="359" t="s">
        <v>158</v>
      </c>
      <c r="H101" s="360" t="s">
        <v>159</v>
      </c>
      <c r="I101" s="360" t="s">
        <v>160</v>
      </c>
      <c r="J101" s="361" t="s">
        <v>161</v>
      </c>
      <c r="K101" s="359" t="s">
        <v>162</v>
      </c>
      <c r="L101" s="362" t="s">
        <v>163</v>
      </c>
      <c r="M101" s="363">
        <v>29277</v>
      </c>
      <c r="N101" s="364"/>
      <c r="O101" s="364"/>
      <c r="P101" s="321"/>
      <c r="Q101" s="322"/>
      <c r="R101" s="323"/>
      <c r="S101" s="323"/>
      <c r="T101" s="323"/>
      <c r="U101" s="323"/>
      <c r="V101" s="323"/>
      <c r="W101" s="323"/>
      <c r="X101" s="286"/>
      <c r="Y101" s="365"/>
    </row>
    <row r="102" spans="1:25" ht="16.149999999999999" thickBot="1" x14ac:dyDescent="0.55000000000000004">
      <c r="B102" s="366" t="s">
        <v>164</v>
      </c>
      <c r="C102" s="367">
        <v>0.16397571396447044</v>
      </c>
      <c r="D102" s="367">
        <v>0</v>
      </c>
      <c r="E102" s="368">
        <v>0</v>
      </c>
      <c r="F102" s="369">
        <v>0.83602428603552958</v>
      </c>
      <c r="G102" s="370">
        <v>11117500</v>
      </c>
      <c r="H102" s="370">
        <v>3625.2999999999997</v>
      </c>
      <c r="I102" s="370">
        <v>2802.9624842813432</v>
      </c>
      <c r="J102" s="370">
        <v>10161579.894265153</v>
      </c>
      <c r="K102" s="371">
        <v>3066.642760599123</v>
      </c>
      <c r="L102" s="362" t="s">
        <v>165</v>
      </c>
      <c r="M102" s="301"/>
      <c r="N102" s="372"/>
      <c r="O102" s="373"/>
      <c r="P102" s="374"/>
      <c r="Q102" s="375"/>
      <c r="R102" s="173"/>
      <c r="S102" s="173"/>
      <c r="T102" s="173"/>
      <c r="U102" s="173"/>
      <c r="V102" s="173"/>
      <c r="W102" s="173"/>
      <c r="X102" s="183"/>
      <c r="Y102" s="178"/>
    </row>
    <row r="103" spans="1:25" ht="16.149999999999999" thickBot="1" x14ac:dyDescent="0.5">
      <c r="B103" s="376" t="s">
        <v>166</v>
      </c>
      <c r="C103" s="377">
        <v>0.126176346479731</v>
      </c>
      <c r="D103" s="377">
        <v>0</v>
      </c>
      <c r="E103" s="377">
        <v>0.16217083911891006</v>
      </c>
      <c r="F103" s="378">
        <v>0.71165281440135897</v>
      </c>
      <c r="G103" s="379">
        <v>15335679.42</v>
      </c>
      <c r="H103" s="379">
        <v>4788.58</v>
      </c>
      <c r="I103" s="379">
        <v>2890.2306620767213</v>
      </c>
      <c r="J103" s="379">
        <v>13840100.743807346</v>
      </c>
      <c r="K103" s="379">
        <v>3202.5526189392262</v>
      </c>
      <c r="L103" s="380">
        <v>5936815</v>
      </c>
      <c r="M103" s="381">
        <v>0.53400629637958175</v>
      </c>
      <c r="N103" s="382"/>
      <c r="O103" s="375"/>
      <c r="P103" s="374"/>
      <c r="Q103" s="375"/>
      <c r="R103" s="173"/>
      <c r="S103" s="173"/>
      <c r="T103" s="173"/>
      <c r="U103" s="173"/>
      <c r="V103" s="173"/>
      <c r="W103" s="173"/>
      <c r="X103" s="178"/>
      <c r="Y103" s="173"/>
    </row>
    <row r="104" spans="1:25" ht="21.4" thickBot="1" x14ac:dyDescent="0.5">
      <c r="B104" s="179"/>
      <c r="C104" s="179"/>
      <c r="D104" s="383"/>
      <c r="E104" s="179"/>
      <c r="F104" s="384"/>
      <c r="G104" s="385"/>
      <c r="H104" s="179"/>
      <c r="I104" s="179"/>
      <c r="J104" s="179"/>
      <c r="K104" s="386"/>
      <c r="L104" s="176"/>
      <c r="M104" s="372"/>
      <c r="N104" s="372"/>
      <c r="O104" s="373"/>
      <c r="P104" s="374"/>
      <c r="Q104" s="375"/>
      <c r="R104" s="323"/>
      <c r="S104" s="323"/>
      <c r="T104" s="323"/>
      <c r="U104" s="323"/>
      <c r="V104" s="323"/>
      <c r="W104" s="323"/>
      <c r="X104" s="173"/>
      <c r="Y104" s="178"/>
    </row>
    <row r="105" spans="1:25" ht="21.4" thickBot="1" x14ac:dyDescent="0.5">
      <c r="A105" s="169"/>
      <c r="B105" s="387" t="s">
        <v>167</v>
      </c>
      <c r="C105" s="388"/>
      <c r="D105" s="389" t="s">
        <v>168</v>
      </c>
      <c r="E105" s="390" t="s">
        <v>169</v>
      </c>
      <c r="F105" s="391"/>
      <c r="G105" s="392"/>
      <c r="H105" s="393"/>
      <c r="I105" s="394"/>
      <c r="J105" s="170"/>
      <c r="K105" s="386"/>
      <c r="L105" s="176"/>
      <c r="M105" s="372"/>
      <c r="N105" s="372"/>
      <c r="O105" s="395"/>
      <c r="P105" s="374"/>
      <c r="Q105" s="375"/>
      <c r="R105" s="173"/>
      <c r="S105" s="173"/>
      <c r="T105" s="173"/>
      <c r="U105" s="173"/>
      <c r="V105" s="173"/>
      <c r="W105" s="173"/>
      <c r="X105" s="396"/>
      <c r="Y105" s="396"/>
    </row>
    <row r="106" spans="1:25" x14ac:dyDescent="0.45">
      <c r="A106" s="183"/>
      <c r="B106" s="358"/>
      <c r="C106" s="183"/>
      <c r="D106" s="183"/>
      <c r="E106" s="183"/>
      <c r="F106" s="183"/>
      <c r="G106" s="183"/>
      <c r="H106" s="397"/>
      <c r="I106" s="398"/>
      <c r="J106" s="183"/>
      <c r="K106" s="183"/>
      <c r="L106" s="365"/>
      <c r="M106" s="399"/>
      <c r="N106" s="399"/>
      <c r="O106" s="400"/>
      <c r="P106" s="374"/>
      <c r="Q106" s="375"/>
      <c r="R106" s="173"/>
      <c r="S106" s="173"/>
      <c r="T106" s="173"/>
      <c r="U106" s="173"/>
      <c r="V106" s="173"/>
      <c r="W106" s="173"/>
      <c r="X106" s="178"/>
      <c r="Y106" s="401"/>
    </row>
    <row r="107" spans="1:25" ht="21" x14ac:dyDescent="0.45">
      <c r="A107" s="183"/>
      <c r="B107" s="358"/>
      <c r="C107" s="183"/>
      <c r="D107" s="183"/>
      <c r="E107" s="183"/>
      <c r="F107" s="183"/>
      <c r="G107" s="402"/>
      <c r="H107" s="358"/>
      <c r="I107" s="403"/>
      <c r="J107" s="183"/>
      <c r="K107" s="183"/>
      <c r="L107" s="365"/>
      <c r="M107" s="399"/>
      <c r="N107" s="399"/>
      <c r="O107" s="400"/>
      <c r="P107" s="374"/>
      <c r="Q107" s="375"/>
      <c r="R107" s="323"/>
      <c r="S107" s="323"/>
      <c r="T107" s="323"/>
      <c r="U107" s="323"/>
      <c r="V107" s="323"/>
      <c r="W107" s="323"/>
      <c r="X107" s="401"/>
      <c r="Y107" s="401"/>
    </row>
    <row r="108" spans="1:25" ht="28.5" x14ac:dyDescent="0.85">
      <c r="A108" s="171"/>
      <c r="B108" s="172" t="s">
        <v>63</v>
      </c>
      <c r="C108" s="173"/>
      <c r="D108" s="173"/>
      <c r="E108" s="173"/>
      <c r="F108" s="173"/>
      <c r="G108" s="404">
        <v>43700</v>
      </c>
      <c r="H108" s="173"/>
      <c r="I108" s="173"/>
      <c r="J108" s="173"/>
      <c r="K108" s="175"/>
      <c r="L108" s="176"/>
      <c r="M108" s="177"/>
      <c r="N108" s="399"/>
      <c r="O108" s="400"/>
      <c r="P108" s="374"/>
      <c r="Q108" s="375"/>
      <c r="R108" s="173"/>
      <c r="S108" s="173"/>
      <c r="T108" s="173"/>
      <c r="U108" s="173"/>
      <c r="V108" s="173"/>
      <c r="W108" s="173"/>
      <c r="X108" s="401"/>
      <c r="Y108" s="401"/>
    </row>
    <row r="109" spans="1:25" x14ac:dyDescent="0.45">
      <c r="A109" s="183"/>
      <c r="B109" s="358"/>
      <c r="C109" s="183"/>
      <c r="D109" s="183"/>
      <c r="E109" s="183"/>
      <c r="F109" s="183"/>
      <c r="G109" s="405"/>
      <c r="H109" s="406"/>
      <c r="I109" s="183"/>
      <c r="J109" s="183"/>
      <c r="K109" s="183"/>
      <c r="L109" s="365"/>
      <c r="M109" s="399"/>
      <c r="N109" s="399"/>
      <c r="O109" s="400"/>
      <c r="P109" s="374"/>
      <c r="Q109" s="375"/>
      <c r="R109" s="173"/>
      <c r="S109" s="173"/>
      <c r="T109" s="173"/>
      <c r="U109" s="173"/>
      <c r="V109" s="173"/>
      <c r="W109" s="173"/>
      <c r="X109" s="401"/>
      <c r="Y109" s="401"/>
    </row>
    <row r="110" spans="1:25" ht="21" x14ac:dyDescent="0.45">
      <c r="B110" s="179"/>
      <c r="C110" s="173"/>
      <c r="D110" s="173"/>
      <c r="E110" s="173"/>
      <c r="F110" s="173"/>
      <c r="G110" s="173"/>
      <c r="H110" s="173"/>
      <c r="I110" s="173"/>
      <c r="J110" s="173"/>
      <c r="K110" s="175"/>
      <c r="L110" s="176"/>
      <c r="M110" s="177"/>
      <c r="N110" s="177"/>
      <c r="O110" s="178"/>
      <c r="P110" s="179"/>
      <c r="Q110" s="173"/>
      <c r="R110" s="323"/>
      <c r="S110" s="323"/>
      <c r="T110" s="323"/>
      <c r="U110" s="323"/>
      <c r="V110" s="323"/>
      <c r="W110" s="323"/>
      <c r="X110" s="401"/>
      <c r="Y110" s="178"/>
    </row>
    <row r="111" spans="1:25" x14ac:dyDescent="0.45">
      <c r="B111" s="179"/>
      <c r="C111" s="173"/>
      <c r="D111" s="173"/>
      <c r="E111" s="173"/>
      <c r="F111" s="173"/>
      <c r="G111" s="173"/>
      <c r="H111" s="173"/>
      <c r="I111" s="173"/>
      <c r="J111" s="173"/>
      <c r="K111" s="175"/>
      <c r="L111" s="176"/>
      <c r="M111" s="177"/>
      <c r="N111" s="177"/>
      <c r="O111" s="178"/>
      <c r="P111" s="179"/>
      <c r="Q111" s="173"/>
      <c r="R111" s="173"/>
      <c r="S111" s="173"/>
      <c r="T111" s="173"/>
      <c r="U111" s="173"/>
      <c r="V111" s="173"/>
      <c r="W111" s="173"/>
      <c r="X111" s="178"/>
      <c r="Y111" s="178"/>
    </row>
    <row r="112" spans="1:25" x14ac:dyDescent="0.45">
      <c r="B112" s="179"/>
      <c r="C112" s="173"/>
      <c r="D112" s="173"/>
      <c r="E112" s="173"/>
      <c r="F112" s="173"/>
      <c r="G112" s="173"/>
      <c r="H112" s="173"/>
      <c r="I112" s="173"/>
      <c r="J112" s="173"/>
      <c r="K112" s="175"/>
      <c r="L112" s="176"/>
      <c r="M112" s="177"/>
      <c r="N112" s="177"/>
      <c r="O112" s="178"/>
      <c r="P112" s="179"/>
      <c r="Q112" s="173"/>
      <c r="R112" s="173"/>
      <c r="S112" s="173"/>
      <c r="T112" s="173"/>
      <c r="U112" s="173"/>
      <c r="V112" s="173"/>
      <c r="W112" s="173"/>
      <c r="X112" s="178"/>
      <c r="Y112" s="178"/>
    </row>
    <row r="113" spans="2:25" ht="36" x14ac:dyDescent="0.45">
      <c r="B113" s="179"/>
      <c r="C113" s="173"/>
      <c r="D113" s="173"/>
      <c r="E113" s="173"/>
      <c r="F113" s="173"/>
      <c r="G113" s="407"/>
      <c r="H113" s="173"/>
      <c r="I113" s="408"/>
      <c r="J113" s="173"/>
      <c r="K113" s="175"/>
      <c r="L113" s="176"/>
      <c r="M113" s="177"/>
      <c r="N113" s="177"/>
      <c r="O113" s="409"/>
      <c r="P113" s="179"/>
      <c r="Q113" s="173"/>
      <c r="R113" s="323"/>
      <c r="S113" s="323"/>
      <c r="T113" s="323"/>
      <c r="U113" s="323"/>
      <c r="V113" s="323"/>
      <c r="W113" s="323"/>
      <c r="X113" s="178"/>
      <c r="Y113" s="178"/>
    </row>
    <row r="114" spans="2:25" x14ac:dyDescent="0.45">
      <c r="B114" s="179"/>
      <c r="C114" s="173"/>
      <c r="D114" s="173"/>
      <c r="E114" s="173"/>
      <c r="F114" s="173"/>
      <c r="G114" s="173"/>
      <c r="H114" s="173"/>
      <c r="I114" s="173"/>
      <c r="J114" s="173"/>
      <c r="K114" s="175"/>
      <c r="L114" s="176"/>
      <c r="M114" s="177"/>
      <c r="N114" s="177"/>
      <c r="O114" s="178"/>
      <c r="P114" s="179"/>
      <c r="Q114" s="173"/>
      <c r="R114" s="173"/>
      <c r="S114" s="173"/>
      <c r="T114" s="173"/>
      <c r="U114" s="173"/>
      <c r="V114" s="173"/>
      <c r="W114" s="173"/>
      <c r="X114" s="178"/>
      <c r="Y114" s="178"/>
    </row>
    <row r="115" spans="2:25" x14ac:dyDescent="0.45">
      <c r="B115" s="179"/>
      <c r="C115" s="173"/>
      <c r="D115" s="173"/>
      <c r="E115" s="173"/>
      <c r="F115" s="173"/>
      <c r="G115" s="173"/>
      <c r="H115" s="173"/>
      <c r="I115" s="173"/>
      <c r="J115" s="173"/>
      <c r="K115" s="175"/>
      <c r="L115" s="176"/>
      <c r="M115" s="177"/>
      <c r="N115" s="177"/>
      <c r="O115" s="178"/>
      <c r="P115" s="179"/>
      <c r="Q115" s="173"/>
      <c r="R115" s="173"/>
      <c r="S115" s="173"/>
      <c r="T115" s="173"/>
      <c r="U115" s="173"/>
      <c r="V115" s="173"/>
      <c r="W115" s="173"/>
      <c r="X115" s="178"/>
      <c r="Y115" s="178"/>
    </row>
    <row r="116" spans="2:25" ht="28.5" x14ac:dyDescent="0.85">
      <c r="B116" s="172" t="s">
        <v>170</v>
      </c>
      <c r="C116" s="410"/>
      <c r="D116" s="173"/>
      <c r="E116" s="173"/>
      <c r="F116" s="173"/>
      <c r="G116" s="411">
        <v>43700</v>
      </c>
      <c r="H116" s="173"/>
      <c r="I116" s="173"/>
      <c r="J116" s="173"/>
      <c r="K116" s="175"/>
      <c r="L116" s="176"/>
      <c r="M116" s="177"/>
      <c r="N116" s="177"/>
      <c r="O116" s="178"/>
      <c r="P116" s="179"/>
      <c r="Q116" s="173"/>
      <c r="R116" s="323"/>
      <c r="S116" s="323"/>
      <c r="T116" s="323"/>
      <c r="U116" s="323"/>
      <c r="V116" s="323"/>
      <c r="W116" s="323"/>
      <c r="X116" s="178"/>
      <c r="Y116" s="178"/>
    </row>
    <row r="117" spans="2:25" x14ac:dyDescent="0.45">
      <c r="B117" s="179"/>
      <c r="C117" s="173"/>
      <c r="D117" s="173"/>
      <c r="E117" s="173"/>
      <c r="F117" s="258"/>
      <c r="G117" s="173"/>
      <c r="H117" s="173"/>
      <c r="I117" s="173"/>
      <c r="J117" s="173"/>
      <c r="K117" s="175"/>
      <c r="L117" s="176"/>
      <c r="M117" s="177"/>
      <c r="N117" s="177"/>
      <c r="O117" s="178"/>
      <c r="P117" s="179"/>
      <c r="Q117" s="173"/>
      <c r="R117" s="173"/>
      <c r="S117" s="173"/>
      <c r="T117" s="173"/>
      <c r="U117" s="173"/>
      <c r="V117" s="173"/>
      <c r="W117" s="173"/>
      <c r="X117" s="178"/>
      <c r="Y117" s="178"/>
    </row>
    <row r="118" spans="2:25" x14ac:dyDescent="0.45">
      <c r="B118" s="179"/>
      <c r="C118" s="173"/>
      <c r="D118" s="173"/>
      <c r="E118" s="173"/>
      <c r="F118" s="173"/>
      <c r="G118" s="173"/>
      <c r="H118" s="173"/>
      <c r="I118" s="173"/>
      <c r="J118" s="173"/>
      <c r="K118" s="175"/>
      <c r="L118" s="176"/>
      <c r="M118" s="177"/>
      <c r="N118" s="177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</row>
    <row r="119" spans="2:25" ht="14.65" thickBot="1" x14ac:dyDescent="0.5">
      <c r="B119" s="179"/>
      <c r="C119" s="173"/>
      <c r="D119" s="173"/>
      <c r="E119" s="173"/>
      <c r="F119" s="173"/>
      <c r="G119" s="408"/>
      <c r="H119" s="173"/>
      <c r="I119" s="173"/>
      <c r="J119" s="173"/>
      <c r="K119" s="175"/>
      <c r="L119" s="176"/>
      <c r="M119" s="177"/>
      <c r="N119" s="177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</row>
    <row r="120" spans="2:25" ht="14.65" thickBot="1" x14ac:dyDescent="0.5">
      <c r="B120" s="412" t="s">
        <v>171</v>
      </c>
      <c r="C120" s="413" t="s">
        <v>67</v>
      </c>
      <c r="D120" s="414" t="s">
        <v>68</v>
      </c>
      <c r="E120" s="414" t="s">
        <v>69</v>
      </c>
      <c r="F120" s="414" t="s">
        <v>70</v>
      </c>
      <c r="G120" s="414" t="s">
        <v>71</v>
      </c>
      <c r="H120" s="414" t="s">
        <v>72</v>
      </c>
      <c r="I120" s="414" t="s">
        <v>73</v>
      </c>
      <c r="J120" s="414" t="s">
        <v>74</v>
      </c>
      <c r="K120" s="414" t="s">
        <v>75</v>
      </c>
      <c r="L120" s="414" t="s">
        <v>76</v>
      </c>
      <c r="M120" s="415" t="s">
        <v>77</v>
      </c>
      <c r="N120" s="177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</row>
    <row r="121" spans="2:25" x14ac:dyDescent="0.45">
      <c r="B121" s="416" t="s">
        <v>172</v>
      </c>
      <c r="C121" s="417">
        <v>11933.193333333325</v>
      </c>
      <c r="D121" s="418">
        <v>9421.7333333333354</v>
      </c>
      <c r="E121" s="418">
        <v>10579.693333333329</v>
      </c>
      <c r="F121" s="418">
        <v>841.98166666666668</v>
      </c>
      <c r="G121" s="418">
        <v>10118.226666666669</v>
      </c>
      <c r="H121" s="418">
        <v>1551.6333333333334</v>
      </c>
      <c r="I121" s="418">
        <v>1480.31</v>
      </c>
      <c r="J121" s="418">
        <v>2111.8599999999997</v>
      </c>
      <c r="K121" s="418">
        <v>9317.5</v>
      </c>
      <c r="L121" s="418">
        <v>4225</v>
      </c>
      <c r="M121" s="419">
        <v>61581.131666666653</v>
      </c>
      <c r="N121" s="177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</row>
    <row r="122" spans="2:25" x14ac:dyDescent="0.45">
      <c r="B122" s="416" t="s">
        <v>159</v>
      </c>
      <c r="C122" s="420">
        <v>7261.18001</v>
      </c>
      <c r="D122" s="421">
        <v>3674.96</v>
      </c>
      <c r="E122" s="421">
        <v>7191.8133333333344</v>
      </c>
      <c r="F122" s="421">
        <v>730.28666666666663</v>
      </c>
      <c r="G122" s="421">
        <v>9356.7433333333356</v>
      </c>
      <c r="H122" s="421">
        <v>1305.6933333333334</v>
      </c>
      <c r="I122" s="421">
        <v>1223.7733333333333</v>
      </c>
      <c r="J122" s="421">
        <v>1941.59</v>
      </c>
      <c r="K122" s="421">
        <v>1362.25</v>
      </c>
      <c r="L122" s="421">
        <v>1543.63</v>
      </c>
      <c r="M122" s="422">
        <v>35591.920010000002</v>
      </c>
      <c r="N122" s="177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</row>
    <row r="123" spans="2:25" x14ac:dyDescent="0.45">
      <c r="B123" s="423" t="s">
        <v>94</v>
      </c>
      <c r="C123" s="420">
        <v>4672.0133233333254</v>
      </c>
      <c r="D123" s="421">
        <v>5746.7733333333354</v>
      </c>
      <c r="E123" s="421">
        <v>3387.8799999999947</v>
      </c>
      <c r="F123" s="421">
        <v>111.69500000000005</v>
      </c>
      <c r="G123" s="421">
        <v>761.48333333333358</v>
      </c>
      <c r="H123" s="421">
        <v>245.94000000000005</v>
      </c>
      <c r="I123" s="421">
        <v>256.53666666666663</v>
      </c>
      <c r="J123" s="421">
        <v>170.26999999999975</v>
      </c>
      <c r="K123" s="421">
        <v>7955.25</v>
      </c>
      <c r="L123" s="421">
        <v>2681.37</v>
      </c>
      <c r="M123" s="422">
        <v>25989.211656666655</v>
      </c>
      <c r="N123" s="177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</row>
    <row r="124" spans="2:25" ht="14.65" thickBot="1" x14ac:dyDescent="0.5">
      <c r="B124" s="424" t="s">
        <v>173</v>
      </c>
      <c r="C124" s="425">
        <v>0.60848591044922917</v>
      </c>
      <c r="D124" s="426">
        <v>0.39005137058998335</v>
      </c>
      <c r="E124" s="426">
        <v>0.6797752171770578</v>
      </c>
      <c r="F124" s="426">
        <v>0.8673427172800674</v>
      </c>
      <c r="G124" s="426">
        <v>0.92474142372774149</v>
      </c>
      <c r="H124" s="426">
        <v>0.84149605791746329</v>
      </c>
      <c r="I124" s="426">
        <v>0.82670071358927077</v>
      </c>
      <c r="J124" s="426">
        <v>0.91937439034784518</v>
      </c>
      <c r="K124" s="426">
        <v>0.14620338073517575</v>
      </c>
      <c r="L124" s="426">
        <v>0.36535621301775151</v>
      </c>
      <c r="M124" s="427">
        <v>0.57796794321117695</v>
      </c>
      <c r="N124" s="177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</row>
    <row r="125" spans="2:25" x14ac:dyDescent="0.45">
      <c r="B125" s="179"/>
      <c r="C125" s="428"/>
      <c r="D125" s="173"/>
      <c r="E125" s="173"/>
      <c r="F125" s="173"/>
      <c r="G125" s="173"/>
      <c r="H125" s="173"/>
      <c r="I125" s="173"/>
      <c r="J125" s="173"/>
      <c r="K125" s="175"/>
      <c r="L125" s="176"/>
      <c r="M125" s="177"/>
      <c r="N125" s="177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</row>
    <row r="126" spans="2:25" ht="14.65" thickBot="1" x14ac:dyDescent="0.5">
      <c r="B126" s="173"/>
      <c r="C126" s="173"/>
      <c r="D126" s="258" t="s">
        <v>174</v>
      </c>
      <c r="E126" s="173"/>
      <c r="F126" s="173"/>
      <c r="G126" s="173"/>
      <c r="H126" s="173"/>
      <c r="I126" s="281" t="s">
        <v>175</v>
      </c>
      <c r="J126" s="177"/>
      <c r="K126" s="177"/>
      <c r="L126" s="176"/>
      <c r="M126" s="177"/>
      <c r="N126" s="177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</row>
    <row r="127" spans="2:25" ht="43.15" thickBot="1" x14ac:dyDescent="0.5">
      <c r="B127" s="173"/>
      <c r="C127" s="429" t="s">
        <v>84</v>
      </c>
      <c r="D127" s="430" t="s">
        <v>85</v>
      </c>
      <c r="E127" s="430" t="s">
        <v>86</v>
      </c>
      <c r="F127" s="431" t="s">
        <v>87</v>
      </c>
      <c r="G127" s="173"/>
      <c r="H127" s="429" t="s">
        <v>84</v>
      </c>
      <c r="I127" s="430" t="s">
        <v>85</v>
      </c>
      <c r="J127" s="430" t="s">
        <v>86</v>
      </c>
      <c r="K127" s="431" t="s">
        <v>87</v>
      </c>
      <c r="L127" s="176"/>
      <c r="M127" s="177"/>
      <c r="N127" s="177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</row>
    <row r="128" spans="2:25" ht="14.65" thickBot="1" x14ac:dyDescent="0.5">
      <c r="B128" s="432" t="s">
        <v>176</v>
      </c>
      <c r="C128" s="433">
        <v>2801000</v>
      </c>
      <c r="D128" s="434">
        <v>848.16</v>
      </c>
      <c r="E128" s="434">
        <v>3014.2863880130435</v>
      </c>
      <c r="F128" s="435">
        <v>2556597.1428571427</v>
      </c>
      <c r="G128" s="432" t="s">
        <v>176</v>
      </c>
      <c r="H128" s="433"/>
      <c r="I128" s="434"/>
      <c r="J128" s="434"/>
      <c r="K128" s="435"/>
      <c r="L128" s="176"/>
      <c r="M128" s="177"/>
      <c r="N128" s="177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</row>
    <row r="129" spans="1:25" ht="14.65" thickBot="1" x14ac:dyDescent="0.5">
      <c r="B129" s="432" t="s">
        <v>177</v>
      </c>
      <c r="C129" s="436">
        <v>869600</v>
      </c>
      <c r="D129" s="437">
        <v>278.99</v>
      </c>
      <c r="E129" s="437">
        <v>2874.2714792644897</v>
      </c>
      <c r="F129" s="438">
        <v>801893</v>
      </c>
      <c r="G129" s="432" t="s">
        <v>177</v>
      </c>
      <c r="H129" s="436"/>
      <c r="I129" s="437"/>
      <c r="J129" s="437"/>
      <c r="K129" s="438"/>
      <c r="L129" s="176"/>
      <c r="M129" s="177"/>
      <c r="N129" s="177"/>
      <c r="O129" s="258"/>
      <c r="P129" s="178"/>
      <c r="Q129" s="178"/>
      <c r="R129" s="178"/>
      <c r="S129" s="178"/>
      <c r="T129" s="178"/>
      <c r="U129" s="178"/>
      <c r="V129" s="178"/>
      <c r="W129" s="178"/>
      <c r="X129" s="178"/>
      <c r="Y129" s="258"/>
    </row>
    <row r="130" spans="1:25" ht="14.65" thickBot="1" x14ac:dyDescent="0.5">
      <c r="B130" s="432" t="s">
        <v>178</v>
      </c>
      <c r="C130" s="436">
        <v>969000</v>
      </c>
      <c r="D130" s="437">
        <v>356.47999999999996</v>
      </c>
      <c r="E130" s="437">
        <v>2452.8776356605504</v>
      </c>
      <c r="F130" s="438">
        <v>874401.81956027285</v>
      </c>
      <c r="G130" s="432" t="s">
        <v>178</v>
      </c>
      <c r="H130" s="436">
        <v>550000</v>
      </c>
      <c r="I130" s="437">
        <v>162.30000000000001</v>
      </c>
      <c r="J130" s="437">
        <v>3004.8817479501395</v>
      </c>
      <c r="K130" s="438">
        <v>487692.30769230769</v>
      </c>
      <c r="L130" s="176"/>
      <c r="M130" s="177"/>
      <c r="N130" s="177"/>
      <c r="O130" s="173"/>
      <c r="P130" s="258"/>
      <c r="Q130" s="258"/>
      <c r="R130" s="258"/>
      <c r="S130" s="258"/>
      <c r="T130" s="258"/>
      <c r="U130" s="258"/>
      <c r="V130" s="258"/>
      <c r="W130" s="258"/>
      <c r="X130" s="258"/>
      <c r="Y130" s="173"/>
    </row>
    <row r="131" spans="1:25" ht="14.65" thickBot="1" x14ac:dyDescent="0.5">
      <c r="B131" s="432" t="s">
        <v>179</v>
      </c>
      <c r="C131" s="436"/>
      <c r="D131" s="437"/>
      <c r="E131" s="437"/>
      <c r="F131" s="438"/>
      <c r="G131" s="432" t="s">
        <v>179</v>
      </c>
      <c r="H131" s="436"/>
      <c r="I131" s="437"/>
      <c r="J131" s="437"/>
      <c r="K131" s="438"/>
      <c r="L131" s="176"/>
      <c r="M131" s="177"/>
      <c r="N131" s="177"/>
      <c r="O131" s="173"/>
      <c r="P131" s="258"/>
      <c r="Q131" s="258"/>
      <c r="R131" s="258"/>
      <c r="S131" s="258"/>
      <c r="T131" s="258"/>
      <c r="U131" s="258"/>
      <c r="V131" s="258"/>
      <c r="W131" s="258"/>
      <c r="X131" s="258"/>
      <c r="Y131" s="173"/>
    </row>
    <row r="132" spans="1:25" ht="14.65" thickBot="1" x14ac:dyDescent="0.5">
      <c r="B132" s="432" t="s">
        <v>180</v>
      </c>
      <c r="C132" s="436">
        <v>283700</v>
      </c>
      <c r="D132" s="437">
        <v>72.819999999999993</v>
      </c>
      <c r="E132" s="437">
        <v>4280.2526778357596</v>
      </c>
      <c r="F132" s="438">
        <v>311688</v>
      </c>
      <c r="G132" s="432" t="s">
        <v>180</v>
      </c>
      <c r="H132" s="436">
        <v>520800</v>
      </c>
      <c r="I132" s="437">
        <v>226.57</v>
      </c>
      <c r="J132" s="437">
        <v>2298.6273557840846</v>
      </c>
      <c r="K132" s="438">
        <v>520800</v>
      </c>
      <c r="L132" s="176"/>
      <c r="M132" s="177"/>
      <c r="N132" s="177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</row>
    <row r="133" spans="1:25" ht="14.65" thickBot="1" x14ac:dyDescent="0.5">
      <c r="B133" s="432" t="s">
        <v>181</v>
      </c>
      <c r="C133" s="436">
        <v>2099300</v>
      </c>
      <c r="D133" s="437">
        <v>759.86999999999989</v>
      </c>
      <c r="E133" s="437">
        <v>2540.5666621675</v>
      </c>
      <c r="F133" s="438">
        <v>1930500.3895812179</v>
      </c>
      <c r="G133" s="432" t="s">
        <v>181</v>
      </c>
      <c r="H133" s="436">
        <v>487700</v>
      </c>
      <c r="I133" s="437">
        <v>138.83000000000001</v>
      </c>
      <c r="J133" s="437">
        <v>3126.0952676135039</v>
      </c>
      <c r="K133" s="438">
        <v>433995.80600278277</v>
      </c>
      <c r="L133" s="176"/>
      <c r="M133" s="177"/>
      <c r="N133" s="177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</row>
    <row r="134" spans="1:25" ht="14.65" thickBot="1" x14ac:dyDescent="0.5">
      <c r="B134" s="432" t="s">
        <v>182</v>
      </c>
      <c r="C134" s="436">
        <v>1341400</v>
      </c>
      <c r="D134" s="437">
        <v>414.02000000000004</v>
      </c>
      <c r="E134" s="437">
        <v>2863.7432974252447</v>
      </c>
      <c r="F134" s="438">
        <v>1185647</v>
      </c>
      <c r="G134" s="432" t="s">
        <v>182</v>
      </c>
      <c r="H134" s="436">
        <v>554000</v>
      </c>
      <c r="I134" s="437">
        <v>162.30000000000001</v>
      </c>
      <c r="J134" s="437">
        <v>3017.2299973593872</v>
      </c>
      <c r="K134" s="438">
        <v>489696.42857142858</v>
      </c>
      <c r="L134" s="176"/>
      <c r="M134" s="177"/>
      <c r="N134" s="177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</row>
    <row r="135" spans="1:25" ht="14.65" thickBot="1" x14ac:dyDescent="0.5">
      <c r="B135" s="432" t="s">
        <v>183</v>
      </c>
      <c r="C135" s="439">
        <v>641000</v>
      </c>
      <c r="D135" s="440">
        <v>204.95999999999998</v>
      </c>
      <c r="E135" s="440">
        <v>2774.5316159250588</v>
      </c>
      <c r="F135" s="441">
        <v>568668</v>
      </c>
      <c r="G135" s="432" t="s">
        <v>183</v>
      </c>
      <c r="H135" s="439"/>
      <c r="I135" s="440"/>
      <c r="J135" s="440"/>
      <c r="K135" s="441"/>
      <c r="L135" s="176"/>
      <c r="M135" s="177"/>
      <c r="N135" s="177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</row>
    <row r="136" spans="1:25" ht="14.65" thickBot="1" x14ac:dyDescent="0.5">
      <c r="B136" s="432" t="s">
        <v>184</v>
      </c>
      <c r="C136" s="442">
        <v>0</v>
      </c>
      <c r="D136" s="443">
        <v>0</v>
      </c>
      <c r="E136" s="443" t="e">
        <v>#DIV/0!</v>
      </c>
      <c r="F136" s="444">
        <v>0</v>
      </c>
      <c r="G136" s="432" t="s">
        <v>184</v>
      </c>
      <c r="H136" s="445"/>
      <c r="I136" s="446"/>
      <c r="J136" s="446"/>
      <c r="K136" s="447"/>
      <c r="L136" s="176"/>
      <c r="M136" s="177"/>
      <c r="N136" s="177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</row>
    <row r="137" spans="1:25" ht="14.65" thickBot="1" x14ac:dyDescent="0.5">
      <c r="B137" s="432" t="s">
        <v>185</v>
      </c>
      <c r="C137" s="436">
        <v>0</v>
      </c>
      <c r="D137" s="437">
        <v>0</v>
      </c>
      <c r="E137" s="437" t="e">
        <v>#DIV/0!</v>
      </c>
      <c r="F137" s="438">
        <v>0</v>
      </c>
      <c r="G137" s="432" t="s">
        <v>185</v>
      </c>
      <c r="H137" s="436">
        <v>0</v>
      </c>
      <c r="I137" s="437">
        <v>0</v>
      </c>
      <c r="J137" s="437" t="e">
        <v>#DIV/0!</v>
      </c>
      <c r="K137" s="438">
        <v>0</v>
      </c>
      <c r="L137" s="176"/>
      <c r="M137" s="177"/>
      <c r="N137" s="177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</row>
    <row r="138" spans="1:25" ht="14.65" thickBot="1" x14ac:dyDescent="0.5">
      <c r="B138" s="432" t="s">
        <v>186</v>
      </c>
      <c r="C138" s="436">
        <v>0</v>
      </c>
      <c r="D138" s="437">
        <v>0</v>
      </c>
      <c r="E138" s="437" t="e">
        <v>#DIV/0!</v>
      </c>
      <c r="F138" s="438">
        <v>0</v>
      </c>
      <c r="G138" s="432" t="s">
        <v>186</v>
      </c>
      <c r="H138" s="436">
        <v>0</v>
      </c>
      <c r="I138" s="437">
        <v>0</v>
      </c>
      <c r="J138" s="437" t="e">
        <v>#DIV/0!</v>
      </c>
      <c r="K138" s="438">
        <v>0</v>
      </c>
      <c r="L138" s="176"/>
      <c r="M138" s="177"/>
      <c r="N138" s="177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</row>
    <row r="139" spans="1:25" ht="14.65" thickBot="1" x14ac:dyDescent="0.5">
      <c r="B139" s="432" t="s">
        <v>187</v>
      </c>
      <c r="C139" s="448">
        <v>0</v>
      </c>
      <c r="D139" s="449">
        <v>0</v>
      </c>
      <c r="E139" s="449" t="e">
        <v>#DIV/0!</v>
      </c>
      <c r="F139" s="450">
        <v>0</v>
      </c>
      <c r="G139" s="432" t="s">
        <v>187</v>
      </c>
      <c r="H139" s="448">
        <v>0</v>
      </c>
      <c r="I139" s="449">
        <v>0</v>
      </c>
      <c r="J139" s="449" t="e">
        <v>#DIV/0!</v>
      </c>
      <c r="K139" s="450">
        <v>0</v>
      </c>
      <c r="L139" s="176"/>
      <c r="M139" s="177"/>
      <c r="N139" s="177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</row>
    <row r="140" spans="1:25" ht="14.65" thickBot="1" x14ac:dyDescent="0.5">
      <c r="B140" s="432" t="s">
        <v>188</v>
      </c>
      <c r="C140" s="451">
        <v>9005000</v>
      </c>
      <c r="D140" s="451">
        <v>2935.2999999999997</v>
      </c>
      <c r="E140" s="451">
        <v>2803.5960044965195</v>
      </c>
      <c r="F140" s="451">
        <v>8229395.3519986328</v>
      </c>
      <c r="G140" s="432" t="s">
        <v>188</v>
      </c>
      <c r="H140" s="451">
        <v>2112500</v>
      </c>
      <c r="I140" s="451">
        <v>690</v>
      </c>
      <c r="J140" s="451">
        <v>2800.2674525601728</v>
      </c>
      <c r="K140" s="451">
        <v>1932184.5422665193</v>
      </c>
      <c r="L140" s="176"/>
      <c r="M140" s="177"/>
      <c r="N140" s="177"/>
      <c r="O140" s="178"/>
      <c r="P140" s="173"/>
      <c r="Q140" s="173"/>
      <c r="R140" s="173"/>
      <c r="S140" s="173"/>
      <c r="T140" s="173"/>
      <c r="U140" s="173"/>
      <c r="V140" s="173"/>
      <c r="W140" s="173"/>
      <c r="X140" s="173"/>
      <c r="Y140" s="178"/>
    </row>
    <row r="141" spans="1:25" x14ac:dyDescent="0.45">
      <c r="A141" s="183"/>
      <c r="B141" s="358"/>
      <c r="C141" s="183"/>
      <c r="D141" s="183"/>
      <c r="E141" s="183"/>
      <c r="F141" s="183"/>
      <c r="G141" s="183"/>
      <c r="H141" s="358"/>
      <c r="I141" s="183"/>
      <c r="J141" s="183"/>
      <c r="K141" s="183"/>
      <c r="L141" s="365"/>
      <c r="M141" s="183"/>
      <c r="N141" s="183"/>
      <c r="O141" s="401"/>
      <c r="P141" s="178"/>
      <c r="Q141" s="178"/>
      <c r="R141" s="178"/>
      <c r="S141" s="178"/>
      <c r="T141" s="178"/>
      <c r="U141" s="178"/>
      <c r="V141" s="178"/>
      <c r="W141" s="178"/>
      <c r="X141" s="178"/>
      <c r="Y141" s="401"/>
    </row>
    <row r="142" spans="1:25" ht="35.25" thickBot="1" x14ac:dyDescent="0.5">
      <c r="A142" s="183"/>
      <c r="B142" s="358"/>
      <c r="C142" s="359" t="s">
        <v>155</v>
      </c>
      <c r="D142" s="359" t="s">
        <v>156</v>
      </c>
      <c r="E142" s="359" t="s">
        <v>157</v>
      </c>
      <c r="F142" s="359" t="s">
        <v>89</v>
      </c>
      <c r="G142" s="359" t="s">
        <v>158</v>
      </c>
      <c r="H142" s="360" t="s">
        <v>159</v>
      </c>
      <c r="I142" s="360" t="s">
        <v>160</v>
      </c>
      <c r="J142" s="361" t="s">
        <v>161</v>
      </c>
      <c r="K142" s="359" t="s">
        <v>162</v>
      </c>
      <c r="L142" s="365"/>
      <c r="M142" s="403">
        <v>0</v>
      </c>
      <c r="N142" s="183"/>
      <c r="O142" s="401"/>
      <c r="P142" s="401"/>
      <c r="Q142" s="401"/>
      <c r="R142" s="401"/>
      <c r="S142" s="401"/>
      <c r="T142" s="401"/>
      <c r="U142" s="401"/>
      <c r="V142" s="401"/>
      <c r="W142" s="401"/>
      <c r="X142" s="401"/>
      <c r="Y142" s="401"/>
    </row>
    <row r="143" spans="1:25" ht="14.65" thickBot="1" x14ac:dyDescent="0.5">
      <c r="B143" s="452" t="s">
        <v>164</v>
      </c>
      <c r="C143" s="453">
        <v>0.16397571396447044</v>
      </c>
      <c r="D143" s="453">
        <v>0</v>
      </c>
      <c r="E143" s="454">
        <v>0</v>
      </c>
      <c r="F143" s="455">
        <v>0.83602428603552958</v>
      </c>
      <c r="G143" s="370">
        <v>11117500</v>
      </c>
      <c r="H143" s="370">
        <v>3625.2999999999997</v>
      </c>
      <c r="I143" s="370">
        <v>2802.9624842813432</v>
      </c>
      <c r="J143" s="370">
        <v>10161579.894265153</v>
      </c>
      <c r="K143" s="370">
        <v>3066.642760599123</v>
      </c>
      <c r="L143" s="176"/>
      <c r="M143" s="177"/>
      <c r="N143" s="177"/>
      <c r="O143" s="178"/>
      <c r="P143" s="178"/>
      <c r="Q143" s="178"/>
      <c r="R143" s="401"/>
      <c r="S143" s="401"/>
      <c r="T143" s="401"/>
      <c r="U143" s="401"/>
      <c r="V143" s="401"/>
      <c r="W143" s="401"/>
      <c r="X143" s="401"/>
      <c r="Y143" s="178"/>
    </row>
    <row r="144" spans="1:25" ht="14.65" thickBot="1" x14ac:dyDescent="0.5">
      <c r="B144" s="456" t="s">
        <v>166</v>
      </c>
      <c r="C144" s="457">
        <v>0.126176346479731</v>
      </c>
      <c r="D144" s="457">
        <v>0</v>
      </c>
      <c r="E144" s="457">
        <v>0.16217083911891006</v>
      </c>
      <c r="F144" s="458">
        <v>0.71165281440135897</v>
      </c>
      <c r="G144" s="379">
        <v>15335679.42</v>
      </c>
      <c r="H144" s="379">
        <v>4788.58</v>
      </c>
      <c r="I144" s="379">
        <v>2890.2306620767213</v>
      </c>
      <c r="J144" s="379">
        <v>13840100.743807346</v>
      </c>
      <c r="K144" s="379">
        <v>3202.5526189392262</v>
      </c>
      <c r="L144" s="176"/>
      <c r="M144" s="177"/>
      <c r="N144" s="177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 t="s">
        <v>189</v>
      </c>
    </row>
    <row r="145" spans="2:25" ht="14.65" thickBot="1" x14ac:dyDescent="0.5">
      <c r="B145" s="179"/>
      <c r="C145" s="179"/>
      <c r="D145" s="173"/>
      <c r="E145" s="383"/>
      <c r="F145" s="179"/>
      <c r="G145" s="384"/>
      <c r="H145" s="385"/>
      <c r="I145" s="179"/>
      <c r="J145" s="179"/>
      <c r="K145" s="179"/>
      <c r="L145" s="176"/>
      <c r="M145" s="177"/>
      <c r="N145" s="177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</row>
    <row r="146" spans="2:25" ht="23.65" thickBot="1" x14ac:dyDescent="0.5">
      <c r="B146" s="459" t="s">
        <v>167</v>
      </c>
      <c r="C146" s="460"/>
      <c r="D146" s="461" t="s">
        <v>168</v>
      </c>
      <c r="E146" s="390"/>
      <c r="F146" s="384"/>
      <c r="G146" s="392"/>
      <c r="H146" s="170"/>
      <c r="I146" s="173"/>
      <c r="J146" s="170"/>
      <c r="K146" s="183"/>
      <c r="L146" s="176"/>
      <c r="M146" s="177"/>
      <c r="N146" s="177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</row>
    <row r="147" spans="2:25" ht="23.65" thickBot="1" x14ac:dyDescent="0.5">
      <c r="B147" s="462"/>
      <c r="C147" s="463"/>
      <c r="D147" s="464"/>
      <c r="E147" s="390"/>
      <c r="F147" s="384"/>
      <c r="G147" s="465"/>
      <c r="H147" s="466" t="s">
        <v>190</v>
      </c>
      <c r="I147" s="467"/>
      <c r="J147" s="468"/>
      <c r="K147" s="183"/>
      <c r="L147" s="176"/>
      <c r="M147" s="177"/>
      <c r="N147" s="177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</row>
    <row r="148" spans="2:25" ht="31.15" thickBot="1" x14ac:dyDescent="0.5">
      <c r="B148" s="526" t="s">
        <v>191</v>
      </c>
      <c r="C148" s="527"/>
      <c r="D148" s="461" t="s">
        <v>192</v>
      </c>
      <c r="E148" s="528" t="s">
        <v>193</v>
      </c>
      <c r="F148" s="390">
        <v>324.45000000000005</v>
      </c>
      <c r="G148" s="469"/>
      <c r="H148" s="470"/>
      <c r="I148" s="471">
        <v>2.8930405820181027E-2</v>
      </c>
      <c r="J148" s="472"/>
      <c r="K148" s="183"/>
      <c r="L148" s="176"/>
      <c r="M148" s="177"/>
      <c r="N148" s="177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2:25" ht="23.65" thickBot="1" x14ac:dyDescent="0.5">
      <c r="B149" s="526" t="s">
        <v>194</v>
      </c>
      <c r="C149" s="527"/>
      <c r="D149" s="461" t="s">
        <v>195</v>
      </c>
      <c r="E149" s="529"/>
      <c r="F149" s="390">
        <v>2380.3000000000002</v>
      </c>
      <c r="G149" s="465"/>
      <c r="H149" s="466" t="s">
        <v>196</v>
      </c>
      <c r="I149" s="467"/>
      <c r="J149" s="468"/>
      <c r="K149" s="183"/>
      <c r="L149" s="176"/>
      <c r="M149" s="177"/>
      <c r="N149" s="177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</row>
    <row r="150" spans="2:25" ht="31.15" thickBot="1" x14ac:dyDescent="0.5">
      <c r="B150" s="526" t="s">
        <v>197</v>
      </c>
      <c r="C150" s="527"/>
      <c r="D150" s="473" t="s">
        <v>198</v>
      </c>
      <c r="E150" s="173"/>
      <c r="F150" s="390">
        <v>920.55</v>
      </c>
      <c r="G150" s="469"/>
      <c r="H150" s="470"/>
      <c r="I150" s="471">
        <v>2.6373175821638006E-2</v>
      </c>
      <c r="J150" s="472"/>
      <c r="K150" s="183"/>
      <c r="L150" s="176"/>
      <c r="M150" s="177"/>
      <c r="N150" s="177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</row>
    <row r="151" spans="2:25" ht="23.25" x14ac:dyDescent="0.45">
      <c r="B151" s="462"/>
      <c r="C151" s="463"/>
      <c r="D151" s="464"/>
      <c r="E151" s="390"/>
      <c r="F151" s="384"/>
      <c r="G151" s="392"/>
      <c r="H151" s="170"/>
      <c r="I151" s="173"/>
      <c r="J151" s="170"/>
      <c r="K151" s="183"/>
      <c r="L151" s="176"/>
      <c r="M151" s="177"/>
      <c r="N151" s="177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</row>
    <row r="152" spans="2:25" ht="57.4" thickBot="1" x14ac:dyDescent="0.5">
      <c r="B152" s="358"/>
      <c r="C152" s="183"/>
      <c r="D152" s="183"/>
      <c r="E152" s="183"/>
      <c r="F152" s="359" t="s">
        <v>158</v>
      </c>
      <c r="G152" s="359" t="s">
        <v>159</v>
      </c>
      <c r="H152" s="360" t="s">
        <v>199</v>
      </c>
      <c r="I152" s="173"/>
      <c r="J152" s="183"/>
      <c r="K152" s="183"/>
      <c r="L152" s="176"/>
      <c r="M152" s="177"/>
      <c r="N152" s="177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</row>
    <row r="153" spans="2:25" ht="28.9" thickBot="1" x14ac:dyDescent="0.5">
      <c r="B153" s="179"/>
      <c r="C153" s="474"/>
      <c r="D153" s="475"/>
      <c r="E153" s="476" t="s">
        <v>200</v>
      </c>
      <c r="F153" s="477">
        <v>12157800</v>
      </c>
      <c r="G153" s="477">
        <v>3815.24</v>
      </c>
      <c r="H153" s="478">
        <v>493.81652482269504</v>
      </c>
      <c r="I153" s="183"/>
      <c r="J153" s="183"/>
      <c r="K153" s="183"/>
      <c r="L153" s="176"/>
      <c r="M153" s="177"/>
      <c r="N153" s="177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</row>
    <row r="154" spans="2:25" x14ac:dyDescent="0.45">
      <c r="B154" s="358"/>
      <c r="C154" s="183"/>
      <c r="D154" s="183"/>
      <c r="E154" s="183"/>
      <c r="F154" s="479"/>
      <c r="G154" s="183"/>
      <c r="H154" s="358"/>
      <c r="I154" s="183"/>
      <c r="J154" s="183"/>
      <c r="K154" s="183"/>
      <c r="L154" s="176"/>
      <c r="M154" s="177"/>
      <c r="N154" s="177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</row>
    <row r="155" spans="2:25" x14ac:dyDescent="0.45">
      <c r="B155" s="358"/>
      <c r="C155" s="183"/>
      <c r="D155" s="183"/>
      <c r="E155" s="183"/>
      <c r="F155" s="183"/>
      <c r="G155" s="183"/>
      <c r="H155" s="358"/>
      <c r="I155" s="183"/>
      <c r="J155" s="183"/>
      <c r="K155" s="183"/>
      <c r="L155" s="176"/>
      <c r="M155" s="177"/>
      <c r="N155" s="177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</row>
    <row r="156" spans="2:25" x14ac:dyDescent="0.45">
      <c r="B156" s="358"/>
      <c r="C156" s="183"/>
      <c r="D156" s="183"/>
      <c r="E156" s="183"/>
      <c r="F156" s="183"/>
      <c r="G156" s="183"/>
      <c r="H156" s="358"/>
      <c r="I156" s="183"/>
      <c r="J156" s="183"/>
      <c r="K156" s="183"/>
      <c r="L156" s="176"/>
      <c r="M156" s="177"/>
      <c r="N156" s="177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</row>
  </sheetData>
  <mergeCells count="5">
    <mergeCell ref="P4:X4"/>
    <mergeCell ref="B148:C148"/>
    <mergeCell ref="E148:E149"/>
    <mergeCell ref="B149:C149"/>
    <mergeCell ref="B150:C1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76D-C024-4E66-874D-9DE3EAAAB489}">
  <dimension ref="A1:Y156"/>
  <sheetViews>
    <sheetView showGridLines="0" zoomScale="90" zoomScaleNormal="90" workbookViewId="0"/>
  </sheetViews>
  <sheetFormatPr defaultColWidth="10.6640625" defaultRowHeight="14.25" x14ac:dyDescent="0.45"/>
  <cols>
    <col min="2" max="2" width="68.46484375" bestFit="1" customWidth="1"/>
    <col min="3" max="3" width="21.53125" bestFit="1" customWidth="1"/>
    <col min="4" max="4" width="29.53125" bestFit="1" customWidth="1"/>
    <col min="6" max="6" width="24" bestFit="1" customWidth="1"/>
    <col min="7" max="7" width="22.1328125" bestFit="1" customWidth="1"/>
    <col min="9" max="9" width="26.19921875" bestFit="1" customWidth="1"/>
    <col min="10" max="10" width="18.33203125" bestFit="1" customWidth="1"/>
    <col min="12" max="12" width="30.796875" bestFit="1" customWidth="1"/>
  </cols>
  <sheetData>
    <row r="1" spans="1:25" ht="28.5" x14ac:dyDescent="0.85">
      <c r="A1" s="171"/>
      <c r="B1" s="172" t="s">
        <v>63</v>
      </c>
      <c r="C1" s="173"/>
      <c r="D1" s="173"/>
      <c r="E1" s="173"/>
      <c r="F1" s="173"/>
      <c r="G1" s="174">
        <v>43700</v>
      </c>
      <c r="H1" s="173"/>
      <c r="I1" s="173"/>
      <c r="J1" s="173"/>
      <c r="K1" s="175"/>
      <c r="L1" s="176"/>
      <c r="M1" s="177"/>
      <c r="N1" s="177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45">
      <c r="B2" s="514"/>
      <c r="C2" s="173"/>
      <c r="D2" s="173"/>
      <c r="E2" s="173"/>
      <c r="F2" s="173"/>
      <c r="G2" s="173"/>
      <c r="H2" s="173"/>
      <c r="I2" s="173"/>
      <c r="J2" s="173"/>
      <c r="K2" s="175"/>
      <c r="L2" s="176"/>
      <c r="M2" s="177"/>
      <c r="N2" s="177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x14ac:dyDescent="0.45">
      <c r="B3" s="180" t="s">
        <v>64</v>
      </c>
      <c r="C3" s="515"/>
      <c r="E3" s="182"/>
      <c r="G3" s="182"/>
      <c r="I3" s="182"/>
      <c r="K3" s="182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42.75" x14ac:dyDescent="0.45">
      <c r="A4" s="183"/>
      <c r="B4" s="180" t="s">
        <v>66</v>
      </c>
      <c r="C4" s="184" t="s">
        <v>67</v>
      </c>
      <c r="D4" s="185" t="s">
        <v>68</v>
      </c>
      <c r="E4" s="184" t="s">
        <v>69</v>
      </c>
      <c r="F4" s="185" t="s">
        <v>70</v>
      </c>
      <c r="G4" s="184" t="s">
        <v>71</v>
      </c>
      <c r="H4" s="185" t="s">
        <v>72</v>
      </c>
      <c r="I4" s="184" t="s">
        <v>73</v>
      </c>
      <c r="J4" s="185" t="s">
        <v>74</v>
      </c>
      <c r="K4" s="184" t="s">
        <v>75</v>
      </c>
      <c r="L4" s="185" t="s">
        <v>76</v>
      </c>
      <c r="M4" s="186" t="s">
        <v>77</v>
      </c>
      <c r="N4" s="183"/>
      <c r="O4" s="183"/>
      <c r="P4" s="525" t="s">
        <v>78</v>
      </c>
      <c r="Q4" s="525"/>
      <c r="R4" s="525"/>
      <c r="S4" s="525"/>
      <c r="T4" s="525"/>
      <c r="U4" s="525"/>
      <c r="V4" s="525"/>
      <c r="W4" s="525"/>
      <c r="X4" s="525"/>
      <c r="Y4" s="187"/>
    </row>
    <row r="5" spans="1:25" ht="25.5" x14ac:dyDescent="0.45">
      <c r="B5" s="514">
        <v>2013</v>
      </c>
      <c r="C5" s="173" t="s">
        <v>256</v>
      </c>
      <c r="D5" s="173" t="s">
        <v>256</v>
      </c>
      <c r="E5" s="173" t="s">
        <v>256</v>
      </c>
      <c r="F5" s="173" t="s">
        <v>256</v>
      </c>
      <c r="G5" s="173" t="s">
        <v>256</v>
      </c>
      <c r="H5" s="173" t="s">
        <v>256</v>
      </c>
      <c r="I5" s="173" t="s">
        <v>256</v>
      </c>
      <c r="J5" s="173" t="s">
        <v>256</v>
      </c>
      <c r="K5" s="173" t="s">
        <v>256</v>
      </c>
      <c r="L5" s="173" t="s">
        <v>256</v>
      </c>
      <c r="M5" s="173" t="s">
        <v>257</v>
      </c>
      <c r="N5" s="183"/>
      <c r="O5" s="183"/>
      <c r="P5" s="513"/>
      <c r="Q5" s="513"/>
      <c r="R5" s="513"/>
      <c r="S5" s="513"/>
      <c r="T5" s="513"/>
      <c r="U5" s="513"/>
      <c r="V5" s="513"/>
      <c r="W5" s="513"/>
      <c r="X5" s="513"/>
      <c r="Y5" s="187"/>
    </row>
    <row r="6" spans="1:25" ht="43.15" thickBot="1" x14ac:dyDescent="0.5">
      <c r="B6" s="514">
        <v>2014</v>
      </c>
      <c r="C6" s="173" t="s">
        <v>256</v>
      </c>
      <c r="D6" s="173" t="s">
        <v>256</v>
      </c>
      <c r="E6" s="173" t="s">
        <v>256</v>
      </c>
      <c r="F6" s="173" t="s">
        <v>256</v>
      </c>
      <c r="G6" s="173" t="s">
        <v>256</v>
      </c>
      <c r="H6" s="173" t="s">
        <v>256</v>
      </c>
      <c r="I6" s="173" t="s">
        <v>256</v>
      </c>
      <c r="J6" s="173" t="s">
        <v>256</v>
      </c>
      <c r="K6" s="173" t="s">
        <v>256</v>
      </c>
      <c r="L6" s="173" t="s">
        <v>256</v>
      </c>
      <c r="M6" s="173" t="s">
        <v>257</v>
      </c>
      <c r="N6" s="183"/>
      <c r="O6" s="183"/>
      <c r="P6" s="190" t="s">
        <v>79</v>
      </c>
      <c r="Q6" s="190" t="s">
        <v>80</v>
      </c>
      <c r="R6" s="190" t="s">
        <v>81</v>
      </c>
      <c r="S6" s="190" t="s">
        <v>82</v>
      </c>
      <c r="T6" s="191" t="s">
        <v>83</v>
      </c>
      <c r="U6" s="191" t="s">
        <v>84</v>
      </c>
      <c r="V6" s="190" t="s">
        <v>85</v>
      </c>
      <c r="W6" s="190" t="s">
        <v>86</v>
      </c>
      <c r="X6" s="190" t="s">
        <v>87</v>
      </c>
      <c r="Y6" s="187"/>
    </row>
    <row r="7" spans="1:25" x14ac:dyDescent="0.45">
      <c r="B7" s="514">
        <v>2015</v>
      </c>
      <c r="C7" s="173" t="s">
        <v>256</v>
      </c>
      <c r="D7" s="173" t="s">
        <v>256</v>
      </c>
      <c r="E7" s="173" t="s">
        <v>256</v>
      </c>
      <c r="F7" s="173" t="s">
        <v>256</v>
      </c>
      <c r="G7" s="173" t="s">
        <v>256</v>
      </c>
      <c r="H7" s="173" t="s">
        <v>256</v>
      </c>
      <c r="I7" s="173" t="s">
        <v>256</v>
      </c>
      <c r="J7" s="173" t="s">
        <v>256</v>
      </c>
      <c r="K7" s="173" t="s">
        <v>256</v>
      </c>
      <c r="L7" s="173" t="s">
        <v>256</v>
      </c>
      <c r="M7" s="173" t="s">
        <v>257</v>
      </c>
      <c r="N7" s="183"/>
      <c r="O7" s="183"/>
      <c r="P7" s="192"/>
      <c r="Q7" s="193"/>
      <c r="R7" s="194"/>
      <c r="S7" s="195"/>
      <c r="T7" s="196"/>
      <c r="U7" s="196"/>
      <c r="V7" s="196"/>
      <c r="W7" s="196"/>
      <c r="X7" s="197"/>
      <c r="Y7" s="198"/>
    </row>
    <row r="8" spans="1:25" x14ac:dyDescent="0.45">
      <c r="B8" s="514">
        <v>2016</v>
      </c>
      <c r="C8" s="173" t="s">
        <v>256</v>
      </c>
      <c r="D8" s="173" t="s">
        <v>256</v>
      </c>
      <c r="E8" s="173" t="s">
        <v>256</v>
      </c>
      <c r="F8" s="173" t="s">
        <v>256</v>
      </c>
      <c r="G8" s="173" t="s">
        <v>256</v>
      </c>
      <c r="H8" s="173" t="s">
        <v>256</v>
      </c>
      <c r="I8" s="173" t="s">
        <v>256</v>
      </c>
      <c r="J8" s="173" t="s">
        <v>256</v>
      </c>
      <c r="K8" s="173" t="s">
        <v>256</v>
      </c>
      <c r="L8" s="173" t="s">
        <v>256</v>
      </c>
      <c r="M8" s="173" t="s">
        <v>257</v>
      </c>
      <c r="P8" s="199"/>
      <c r="Q8" s="200"/>
      <c r="R8" s="201"/>
      <c r="S8" s="202"/>
      <c r="T8" s="203"/>
      <c r="U8" s="203"/>
      <c r="V8" s="203"/>
      <c r="W8" s="203"/>
      <c r="X8" s="204"/>
      <c r="Y8" s="198"/>
    </row>
    <row r="9" spans="1:25" ht="28.5" x14ac:dyDescent="0.45">
      <c r="B9" s="514">
        <v>2017</v>
      </c>
      <c r="C9" s="173" t="s">
        <v>256</v>
      </c>
      <c r="D9" s="173" t="s">
        <v>256</v>
      </c>
      <c r="E9" s="173" t="s">
        <v>256</v>
      </c>
      <c r="F9" s="173" t="s">
        <v>256</v>
      </c>
      <c r="G9" s="173" t="s">
        <v>256</v>
      </c>
      <c r="H9" s="173" t="s">
        <v>256</v>
      </c>
      <c r="I9" s="173" t="s">
        <v>256</v>
      </c>
      <c r="J9" s="173" t="s">
        <v>256</v>
      </c>
      <c r="K9" s="173" t="s">
        <v>256</v>
      </c>
      <c r="L9" s="173" t="s">
        <v>256</v>
      </c>
      <c r="M9" s="173" t="s">
        <v>257</v>
      </c>
      <c r="P9" s="199" t="s">
        <v>68</v>
      </c>
      <c r="Q9" s="206">
        <v>43651</v>
      </c>
      <c r="R9" s="207" t="s">
        <v>88</v>
      </c>
      <c r="S9" s="202" t="s">
        <v>89</v>
      </c>
      <c r="T9" s="208">
        <v>390300</v>
      </c>
      <c r="U9" s="208">
        <v>390300</v>
      </c>
      <c r="V9" s="208">
        <v>127.06</v>
      </c>
      <c r="W9" s="203">
        <v>2535.0228238627419</v>
      </c>
      <c r="X9" s="209">
        <v>322100</v>
      </c>
      <c r="Y9" s="210" t="s">
        <v>90</v>
      </c>
    </row>
    <row r="10" spans="1:25" ht="42.75" x14ac:dyDescent="0.45">
      <c r="B10" s="514">
        <v>2018</v>
      </c>
      <c r="C10" s="173" t="s">
        <v>256</v>
      </c>
      <c r="D10" s="173" t="s">
        <v>256</v>
      </c>
      <c r="E10" s="173" t="s">
        <v>256</v>
      </c>
      <c r="F10" s="173" t="s">
        <v>256</v>
      </c>
      <c r="G10" s="173" t="s">
        <v>256</v>
      </c>
      <c r="H10" s="173" t="s">
        <v>256</v>
      </c>
      <c r="I10" s="173" t="s">
        <v>256</v>
      </c>
      <c r="J10" s="173" t="s">
        <v>256</v>
      </c>
      <c r="K10" s="173" t="s">
        <v>256</v>
      </c>
      <c r="L10" s="173" t="s">
        <v>256</v>
      </c>
      <c r="M10" s="173" t="s">
        <v>257</v>
      </c>
      <c r="P10" s="199" t="s">
        <v>72</v>
      </c>
      <c r="Q10" s="200">
        <v>43686</v>
      </c>
      <c r="R10" s="201" t="s">
        <v>91</v>
      </c>
      <c r="S10" s="202" t="s">
        <v>89</v>
      </c>
      <c r="T10" s="203">
        <v>261400</v>
      </c>
      <c r="U10" s="203">
        <v>250000</v>
      </c>
      <c r="V10" s="203">
        <v>62.88</v>
      </c>
      <c r="W10" s="203">
        <v>3443.4796437659033</v>
      </c>
      <c r="X10" s="204">
        <v>216526</v>
      </c>
      <c r="Y10" s="210" t="s">
        <v>92</v>
      </c>
    </row>
    <row r="11" spans="1:25" x14ac:dyDescent="0.45">
      <c r="B11" s="514">
        <v>2019</v>
      </c>
      <c r="C11" s="173" t="s">
        <v>263</v>
      </c>
      <c r="D11" s="173" t="s">
        <v>263</v>
      </c>
      <c r="E11" s="173" t="s">
        <v>263</v>
      </c>
      <c r="F11" s="173" t="s">
        <v>263</v>
      </c>
      <c r="G11" s="173" t="s">
        <v>263</v>
      </c>
      <c r="H11" s="173" t="s">
        <v>263</v>
      </c>
      <c r="I11" s="173" t="s">
        <v>263</v>
      </c>
      <c r="J11" s="173" t="s">
        <v>263</v>
      </c>
      <c r="K11" s="173" t="s">
        <v>263</v>
      </c>
      <c r="L11" s="173" t="s">
        <v>263</v>
      </c>
      <c r="M11" s="173" t="s">
        <v>257</v>
      </c>
      <c r="P11" s="199"/>
      <c r="Q11" s="200"/>
      <c r="R11" s="201"/>
      <c r="S11" s="202"/>
      <c r="T11" s="203"/>
      <c r="U11" s="203"/>
      <c r="V11" s="203"/>
      <c r="W11" s="203"/>
      <c r="X11" s="204"/>
      <c r="Y11" s="211"/>
    </row>
    <row r="12" spans="1:25" ht="28.5" x14ac:dyDescent="0.45">
      <c r="B12" s="212" t="s">
        <v>77</v>
      </c>
      <c r="C12" s="173" t="s">
        <v>257</v>
      </c>
      <c r="D12" s="173" t="s">
        <v>257</v>
      </c>
      <c r="E12" s="173" t="s">
        <v>257</v>
      </c>
      <c r="F12" s="173" t="s">
        <v>257</v>
      </c>
      <c r="G12" s="173" t="s">
        <v>257</v>
      </c>
      <c r="H12" s="173" t="s">
        <v>257</v>
      </c>
      <c r="I12" s="173" t="s">
        <v>257</v>
      </c>
      <c r="J12" s="173" t="s">
        <v>257</v>
      </c>
      <c r="K12" s="173" t="s">
        <v>257</v>
      </c>
      <c r="L12" s="173" t="s">
        <v>257</v>
      </c>
      <c r="M12" s="173" t="s">
        <v>257</v>
      </c>
      <c r="P12" s="199"/>
      <c r="Q12" s="200"/>
      <c r="R12" s="203" t="s">
        <v>93</v>
      </c>
      <c r="S12" s="202" t="s">
        <v>89</v>
      </c>
      <c r="T12" s="203"/>
      <c r="U12" s="203">
        <v>400000</v>
      </c>
      <c r="V12" s="203"/>
      <c r="W12" s="203"/>
      <c r="X12" s="204"/>
      <c r="Y12" s="211"/>
    </row>
    <row r="13" spans="1:25" x14ac:dyDescent="0.45">
      <c r="B13" s="514"/>
      <c r="C13" s="173"/>
      <c r="D13" s="173"/>
      <c r="E13" s="173"/>
      <c r="F13" s="173"/>
      <c r="G13" s="173"/>
      <c r="H13" s="173"/>
      <c r="I13" s="173"/>
      <c r="J13" s="173"/>
      <c r="K13" s="175"/>
      <c r="L13" s="175"/>
      <c r="M13" s="177"/>
      <c r="P13" s="199"/>
      <c r="Q13" s="200"/>
      <c r="R13" s="201"/>
      <c r="S13" s="213"/>
      <c r="T13" s="203"/>
      <c r="U13" s="203"/>
      <c r="V13" s="203"/>
      <c r="W13" s="203"/>
      <c r="X13" s="204"/>
      <c r="Y13" s="211"/>
    </row>
    <row r="14" spans="1:25" x14ac:dyDescent="0.45"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6"/>
      <c r="P14" s="199"/>
      <c r="Q14" s="200"/>
      <c r="R14" s="201"/>
      <c r="S14" s="213"/>
      <c r="T14" s="203"/>
      <c r="U14" s="203"/>
      <c r="V14" s="203"/>
      <c r="W14" s="203"/>
      <c r="X14" s="204"/>
      <c r="Y14" s="211"/>
    </row>
    <row r="15" spans="1:25" x14ac:dyDescent="0.45">
      <c r="B15" s="217" t="s">
        <v>94</v>
      </c>
      <c r="C15" s="218" t="s">
        <v>257</v>
      </c>
      <c r="D15" s="218" t="s">
        <v>257</v>
      </c>
      <c r="E15" s="218" t="s">
        <v>257</v>
      </c>
      <c r="F15" s="218" t="s">
        <v>257</v>
      </c>
      <c r="G15" s="218" t="s">
        <v>257</v>
      </c>
      <c r="H15" s="218" t="s">
        <v>257</v>
      </c>
      <c r="I15" s="218" t="s">
        <v>257</v>
      </c>
      <c r="J15" s="218" t="s">
        <v>257</v>
      </c>
      <c r="K15" s="218" t="s">
        <v>257</v>
      </c>
      <c r="L15" s="218" t="s">
        <v>257</v>
      </c>
      <c r="M15" s="218" t="s">
        <v>257</v>
      </c>
      <c r="P15" s="199"/>
      <c r="Q15" s="200"/>
      <c r="R15" s="201"/>
      <c r="S15" s="213"/>
      <c r="T15" s="203"/>
      <c r="U15" s="203"/>
      <c r="V15" s="203"/>
      <c r="W15" s="203"/>
      <c r="X15" s="204"/>
      <c r="Y15" s="211"/>
    </row>
    <row r="16" spans="1:25" x14ac:dyDescent="0.45"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19"/>
      <c r="P16" s="199"/>
      <c r="Q16" s="200"/>
      <c r="R16" s="201"/>
      <c r="S16" s="222"/>
      <c r="T16" s="203"/>
      <c r="U16" s="203"/>
      <c r="V16" s="203"/>
      <c r="W16" s="203"/>
      <c r="X16" s="204"/>
      <c r="Y16" s="223"/>
    </row>
    <row r="17" spans="1:25" x14ac:dyDescent="0.45">
      <c r="B17" s="224" t="s">
        <v>95</v>
      </c>
      <c r="C17" s="225" t="s">
        <v>259</v>
      </c>
      <c r="D17" s="225" t="s">
        <v>259</v>
      </c>
      <c r="E17" s="225" t="s">
        <v>259</v>
      </c>
      <c r="F17" s="225" t="s">
        <v>259</v>
      </c>
      <c r="G17" s="225" t="s">
        <v>259</v>
      </c>
      <c r="H17" s="225" t="s">
        <v>259</v>
      </c>
      <c r="I17" s="225" t="s">
        <v>259</v>
      </c>
      <c r="J17" s="225" t="s">
        <v>259</v>
      </c>
      <c r="K17" s="225" t="s">
        <v>259</v>
      </c>
      <c r="L17" s="225" t="s">
        <v>259</v>
      </c>
      <c r="M17" s="225" t="s">
        <v>259</v>
      </c>
      <c r="P17" s="199"/>
      <c r="Q17" s="200"/>
      <c r="R17" s="201"/>
      <c r="S17" s="222"/>
      <c r="T17" s="203"/>
      <c r="U17" s="203"/>
      <c r="V17" s="203"/>
      <c r="W17" s="203"/>
      <c r="X17" s="204"/>
      <c r="Y17" s="223"/>
    </row>
    <row r="18" spans="1:25" x14ac:dyDescent="0.45">
      <c r="B18" s="227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6"/>
      <c r="P18" s="199"/>
      <c r="Q18" s="200"/>
      <c r="R18" s="201"/>
      <c r="S18" s="222"/>
      <c r="T18" s="203"/>
      <c r="U18" s="203"/>
      <c r="V18" s="203"/>
      <c r="W18" s="203"/>
      <c r="X18" s="204"/>
      <c r="Y18" s="223"/>
    </row>
    <row r="19" spans="1:25" x14ac:dyDescent="0.45">
      <c r="B19" s="228" t="s">
        <v>96</v>
      </c>
      <c r="C19" s="218" t="s">
        <v>257</v>
      </c>
      <c r="D19" s="218" t="s">
        <v>257</v>
      </c>
      <c r="E19" s="218" t="s">
        <v>257</v>
      </c>
      <c r="F19" s="218" t="s">
        <v>257</v>
      </c>
      <c r="G19" s="218" t="s">
        <v>257</v>
      </c>
      <c r="H19" s="218" t="s">
        <v>257</v>
      </c>
      <c r="I19" s="218" t="s">
        <v>257</v>
      </c>
      <c r="J19" s="218" t="s">
        <v>257</v>
      </c>
      <c r="K19" s="218" t="s">
        <v>257</v>
      </c>
      <c r="L19" s="218" t="s">
        <v>257</v>
      </c>
      <c r="M19" s="218" t="s">
        <v>257</v>
      </c>
      <c r="P19" s="199"/>
      <c r="Q19" s="200"/>
      <c r="R19" s="201"/>
      <c r="S19" s="222"/>
      <c r="T19" s="203"/>
      <c r="U19" s="203"/>
      <c r="V19" s="203"/>
      <c r="W19" s="203"/>
      <c r="X19" s="204"/>
      <c r="Y19" s="223"/>
    </row>
    <row r="20" spans="1:25" ht="14.65" thickBot="1" x14ac:dyDescent="0.5">
      <c r="B20" s="227"/>
      <c r="C20" s="215"/>
      <c r="D20" s="215"/>
      <c r="E20" s="215"/>
      <c r="F20" s="215"/>
      <c r="G20" s="215"/>
      <c r="H20" s="215"/>
      <c r="I20" s="215"/>
      <c r="J20" s="215"/>
      <c r="K20" s="215"/>
      <c r="L20" s="230"/>
      <c r="M20" s="216"/>
      <c r="P20" s="231"/>
      <c r="Q20" s="232"/>
      <c r="R20" s="233"/>
      <c r="S20" s="234"/>
      <c r="T20" s="235"/>
      <c r="U20" s="235"/>
      <c r="V20" s="235"/>
      <c r="W20" s="235"/>
      <c r="X20" s="236"/>
      <c r="Y20" s="237"/>
    </row>
    <row r="21" spans="1:25" x14ac:dyDescent="0.45">
      <c r="B21" s="217" t="s">
        <v>97</v>
      </c>
      <c r="C21" s="225" t="s">
        <v>259</v>
      </c>
      <c r="D21" s="225" t="s">
        <v>259</v>
      </c>
      <c r="E21" s="225" t="s">
        <v>259</v>
      </c>
      <c r="F21" s="225" t="s">
        <v>259</v>
      </c>
      <c r="G21" s="225" t="s">
        <v>259</v>
      </c>
      <c r="H21" s="225" t="s">
        <v>259</v>
      </c>
      <c r="I21" s="225" t="s">
        <v>259</v>
      </c>
      <c r="J21" s="225" t="s">
        <v>259</v>
      </c>
      <c r="K21" s="225" t="s">
        <v>259</v>
      </c>
      <c r="L21" s="225" t="s">
        <v>259</v>
      </c>
      <c r="M21" s="225" t="s">
        <v>259</v>
      </c>
      <c r="P21" s="240"/>
      <c r="Q21" s="241"/>
      <c r="R21" s="242"/>
      <c r="S21" s="243"/>
      <c r="T21" s="244"/>
      <c r="U21" s="244"/>
      <c r="V21" s="244"/>
      <c r="W21" s="244"/>
      <c r="X21" s="244"/>
      <c r="Y21" s="237"/>
    </row>
    <row r="22" spans="1:25" x14ac:dyDescent="0.45">
      <c r="B22" s="514"/>
      <c r="C22" s="173"/>
      <c r="D22" s="173"/>
      <c r="E22" s="173"/>
      <c r="F22" s="173"/>
      <c r="G22" s="173"/>
      <c r="H22" s="173"/>
      <c r="I22" s="173"/>
      <c r="J22" s="173"/>
      <c r="K22" s="175"/>
      <c r="L22" s="176"/>
      <c r="M22" s="177"/>
      <c r="N22" s="177"/>
      <c r="P22" s="245"/>
      <c r="Q22" s="246"/>
      <c r="R22" s="246"/>
      <c r="S22" s="246"/>
      <c r="T22" s="246"/>
      <c r="U22" s="246"/>
      <c r="V22" s="246"/>
      <c r="W22" s="246"/>
      <c r="X22" s="246"/>
      <c r="Y22" s="246"/>
    </row>
    <row r="23" spans="1:25" ht="18" x14ac:dyDescent="0.55000000000000004">
      <c r="B23" s="180" t="s">
        <v>64</v>
      </c>
      <c r="C23" s="247" t="s">
        <v>65</v>
      </c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177"/>
      <c r="P23" s="245"/>
      <c r="Q23" s="246"/>
      <c r="R23" s="246"/>
      <c r="S23" s="246"/>
      <c r="T23" s="246"/>
      <c r="U23" s="249">
        <v>1040300</v>
      </c>
      <c r="V23" s="250">
        <v>189.94</v>
      </c>
      <c r="W23" s="246"/>
      <c r="X23" s="246"/>
      <c r="Y23" s="246"/>
    </row>
    <row r="24" spans="1:25" ht="28.9" thickBot="1" x14ac:dyDescent="0.5">
      <c r="A24" s="251"/>
      <c r="B24" s="252" t="s">
        <v>66</v>
      </c>
      <c r="C24" s="184" t="s">
        <v>67</v>
      </c>
      <c r="D24" s="253" t="s">
        <v>68</v>
      </c>
      <c r="E24" s="184" t="s">
        <v>69</v>
      </c>
      <c r="F24" s="254" t="s">
        <v>70</v>
      </c>
      <c r="G24" s="184" t="s">
        <v>71</v>
      </c>
      <c r="H24" s="253" t="s">
        <v>72</v>
      </c>
      <c r="I24" s="184" t="s">
        <v>73</v>
      </c>
      <c r="J24" s="253" t="s">
        <v>74</v>
      </c>
      <c r="K24" s="184" t="s">
        <v>75</v>
      </c>
      <c r="L24" s="253" t="s">
        <v>76</v>
      </c>
      <c r="M24" s="255" t="s">
        <v>77</v>
      </c>
      <c r="N24" s="256"/>
      <c r="P24" s="245"/>
      <c r="Q24" s="246"/>
      <c r="R24" s="246"/>
      <c r="S24" s="246"/>
      <c r="T24" s="246"/>
      <c r="U24" s="246"/>
      <c r="V24" s="246"/>
      <c r="W24" s="246"/>
      <c r="X24" s="187"/>
      <c r="Y24" s="187"/>
    </row>
    <row r="25" spans="1:25" x14ac:dyDescent="0.45">
      <c r="B25" s="257">
        <v>43101</v>
      </c>
      <c r="C25" s="173" t="s">
        <v>256</v>
      </c>
      <c r="D25" s="173" t="s">
        <v>256</v>
      </c>
      <c r="E25" s="173" t="s">
        <v>256</v>
      </c>
      <c r="F25" s="173" t="s">
        <v>256</v>
      </c>
      <c r="G25" s="173" t="s">
        <v>256</v>
      </c>
      <c r="H25" s="173" t="s">
        <v>256</v>
      </c>
      <c r="I25" s="173" t="s">
        <v>256</v>
      </c>
      <c r="J25" s="173" t="s">
        <v>256</v>
      </c>
      <c r="K25" s="173" t="s">
        <v>256</v>
      </c>
      <c r="L25" s="173" t="s">
        <v>256</v>
      </c>
      <c r="M25" s="258" t="s">
        <v>257</v>
      </c>
      <c r="N25" s="177"/>
      <c r="O25" s="177"/>
      <c r="P25" s="259"/>
      <c r="Q25" s="260" t="s">
        <v>98</v>
      </c>
      <c r="R25" s="260"/>
      <c r="S25" s="260"/>
      <c r="T25" s="260"/>
      <c r="U25" s="261" t="s">
        <v>99</v>
      </c>
      <c r="V25" s="262">
        <v>12157800</v>
      </c>
      <c r="W25" s="263">
        <v>9.3573195412637755E-2</v>
      </c>
      <c r="X25" s="264"/>
      <c r="Y25" s="187"/>
    </row>
    <row r="26" spans="1:25" x14ac:dyDescent="0.45">
      <c r="B26" s="257">
        <v>43132</v>
      </c>
      <c r="C26" s="173" t="s">
        <v>256</v>
      </c>
      <c r="D26" s="173" t="s">
        <v>256</v>
      </c>
      <c r="E26" s="173" t="s">
        <v>256</v>
      </c>
      <c r="F26" s="173" t="s">
        <v>256</v>
      </c>
      <c r="G26" s="173" t="s">
        <v>256</v>
      </c>
      <c r="H26" s="173" t="s">
        <v>256</v>
      </c>
      <c r="I26" s="173" t="s">
        <v>256</v>
      </c>
      <c r="J26" s="173" t="s">
        <v>256</v>
      </c>
      <c r="K26" s="173" t="s">
        <v>256</v>
      </c>
      <c r="L26" s="173" t="s">
        <v>256</v>
      </c>
      <c r="M26" s="258" t="s">
        <v>257</v>
      </c>
      <c r="N26" s="177"/>
      <c r="O26" s="177"/>
      <c r="P26" s="265"/>
      <c r="Q26" s="246"/>
      <c r="R26" s="246"/>
      <c r="S26" s="246"/>
      <c r="T26" s="246"/>
      <c r="U26" s="266" t="s">
        <v>100</v>
      </c>
      <c r="V26" s="267">
        <v>3815.24</v>
      </c>
      <c r="W26" s="268">
        <v>5.23929054147243E-2</v>
      </c>
      <c r="X26" s="187"/>
      <c r="Y26" s="187"/>
    </row>
    <row r="27" spans="1:25" x14ac:dyDescent="0.45">
      <c r="B27" s="257">
        <v>43160</v>
      </c>
      <c r="C27" s="173" t="s">
        <v>256</v>
      </c>
      <c r="D27" s="173" t="s">
        <v>256</v>
      </c>
      <c r="E27" s="173" t="s">
        <v>256</v>
      </c>
      <c r="F27" s="173" t="s">
        <v>256</v>
      </c>
      <c r="G27" s="173" t="s">
        <v>256</v>
      </c>
      <c r="H27" s="173" t="s">
        <v>256</v>
      </c>
      <c r="I27" s="173" t="s">
        <v>256</v>
      </c>
      <c r="J27" s="173" t="s">
        <v>256</v>
      </c>
      <c r="K27" s="173" t="s">
        <v>256</v>
      </c>
      <c r="L27" s="173" t="s">
        <v>256</v>
      </c>
      <c r="M27" s="258" t="s">
        <v>257</v>
      </c>
      <c r="N27" s="177"/>
      <c r="O27" s="177"/>
      <c r="P27" s="269"/>
      <c r="Q27" s="246"/>
      <c r="R27" s="246"/>
      <c r="S27" s="246"/>
      <c r="T27" s="246"/>
      <c r="U27" s="266" t="s">
        <v>101</v>
      </c>
      <c r="V27" s="270">
        <v>493.81652482269504</v>
      </c>
      <c r="W27" s="271"/>
      <c r="X27" s="187"/>
      <c r="Y27" s="187"/>
    </row>
    <row r="28" spans="1:25" ht="14.65" thickBot="1" x14ac:dyDescent="0.5">
      <c r="B28" s="257">
        <v>43191</v>
      </c>
      <c r="C28" s="173" t="s">
        <v>256</v>
      </c>
      <c r="D28" s="173" t="s">
        <v>256</v>
      </c>
      <c r="E28" s="173" t="s">
        <v>256</v>
      </c>
      <c r="F28" s="173" t="s">
        <v>256</v>
      </c>
      <c r="G28" s="173" t="s">
        <v>256</v>
      </c>
      <c r="H28" s="173" t="s">
        <v>256</v>
      </c>
      <c r="I28" s="173" t="s">
        <v>256</v>
      </c>
      <c r="J28" s="173" t="s">
        <v>256</v>
      </c>
      <c r="K28" s="173" t="s">
        <v>256</v>
      </c>
      <c r="L28" s="173" t="s">
        <v>256</v>
      </c>
      <c r="M28" s="258" t="s">
        <v>257</v>
      </c>
      <c r="N28" s="177"/>
      <c r="O28" s="177"/>
      <c r="P28" s="272"/>
      <c r="Q28" s="273"/>
      <c r="R28" s="274"/>
      <c r="S28" s="274"/>
      <c r="T28" s="274"/>
      <c r="U28" s="274"/>
      <c r="V28" s="274"/>
      <c r="W28" s="275"/>
      <c r="X28" s="187"/>
      <c r="Y28" s="187"/>
    </row>
    <row r="29" spans="1:25" x14ac:dyDescent="0.45">
      <c r="B29" s="257">
        <v>43221</v>
      </c>
      <c r="C29" s="173" t="s">
        <v>256</v>
      </c>
      <c r="D29" s="173" t="s">
        <v>256</v>
      </c>
      <c r="E29" s="173" t="s">
        <v>256</v>
      </c>
      <c r="F29" s="173" t="s">
        <v>256</v>
      </c>
      <c r="G29" s="173" t="s">
        <v>256</v>
      </c>
      <c r="H29" s="173" t="s">
        <v>256</v>
      </c>
      <c r="I29" s="173" t="s">
        <v>256</v>
      </c>
      <c r="J29" s="173" t="s">
        <v>256</v>
      </c>
      <c r="K29" s="173" t="s">
        <v>256</v>
      </c>
      <c r="L29" s="173" t="s">
        <v>256</v>
      </c>
      <c r="M29" s="258" t="s">
        <v>257</v>
      </c>
      <c r="N29" s="177"/>
      <c r="O29" s="177"/>
      <c r="P29" s="276"/>
      <c r="Q29" s="246"/>
      <c r="R29" s="246"/>
      <c r="S29" s="246"/>
      <c r="T29" s="246"/>
      <c r="U29" s="246"/>
      <c r="V29" s="246"/>
      <c r="W29" s="246"/>
      <c r="X29" s="246"/>
      <c r="Y29" s="187"/>
    </row>
    <row r="30" spans="1:25" x14ac:dyDescent="0.45">
      <c r="B30" s="257">
        <v>43252</v>
      </c>
      <c r="C30" s="173" t="s">
        <v>256</v>
      </c>
      <c r="D30" s="173" t="s">
        <v>256</v>
      </c>
      <c r="E30" s="173" t="s">
        <v>256</v>
      </c>
      <c r="F30" s="173" t="s">
        <v>256</v>
      </c>
      <c r="G30" s="173" t="s">
        <v>256</v>
      </c>
      <c r="H30" s="173" t="s">
        <v>256</v>
      </c>
      <c r="I30" s="173" t="s">
        <v>256</v>
      </c>
      <c r="J30" s="173" t="s">
        <v>256</v>
      </c>
      <c r="K30" s="173" t="s">
        <v>256</v>
      </c>
      <c r="L30" s="173" t="s">
        <v>256</v>
      </c>
      <c r="M30" s="258" t="s">
        <v>257</v>
      </c>
      <c r="N30" s="256"/>
      <c r="O30" s="177"/>
      <c r="P30" s="178"/>
      <c r="Q30" s="178"/>
      <c r="R30" s="178"/>
      <c r="S30" s="178"/>
      <c r="T30" s="178"/>
      <c r="U30" s="178"/>
      <c r="V30" s="178"/>
      <c r="W30" s="178"/>
      <c r="X30" s="178"/>
      <c r="Y30" s="177"/>
    </row>
    <row r="31" spans="1:25" x14ac:dyDescent="0.45">
      <c r="B31" s="257">
        <v>43282</v>
      </c>
      <c r="C31" s="173" t="s">
        <v>256</v>
      </c>
      <c r="D31" s="173" t="s">
        <v>256</v>
      </c>
      <c r="E31" s="173" t="s">
        <v>256</v>
      </c>
      <c r="F31" s="173" t="s">
        <v>256</v>
      </c>
      <c r="G31" s="173" t="s">
        <v>256</v>
      </c>
      <c r="H31" s="173" t="s">
        <v>256</v>
      </c>
      <c r="I31" s="173" t="s">
        <v>256</v>
      </c>
      <c r="J31" s="173" t="s">
        <v>256</v>
      </c>
      <c r="K31" s="173" t="s">
        <v>256</v>
      </c>
      <c r="L31" s="173" t="s">
        <v>256</v>
      </c>
      <c r="M31" s="258" t="s">
        <v>257</v>
      </c>
      <c r="N31" s="177"/>
      <c r="O31" s="177"/>
      <c r="P31" s="178"/>
      <c r="Q31" s="178"/>
      <c r="R31" s="178"/>
      <c r="S31" s="178"/>
      <c r="T31" s="178"/>
      <c r="U31" s="178"/>
      <c r="V31" s="178"/>
      <c r="W31" s="178"/>
      <c r="X31" s="178"/>
      <c r="Y31" s="177"/>
    </row>
    <row r="32" spans="1:25" x14ac:dyDescent="0.45">
      <c r="B32" s="257">
        <v>43313</v>
      </c>
      <c r="C32" s="173" t="s">
        <v>256</v>
      </c>
      <c r="D32" s="173" t="s">
        <v>256</v>
      </c>
      <c r="E32" s="173" t="s">
        <v>256</v>
      </c>
      <c r="F32" s="173" t="s">
        <v>256</v>
      </c>
      <c r="G32" s="173" t="s">
        <v>256</v>
      </c>
      <c r="H32" s="173" t="s">
        <v>256</v>
      </c>
      <c r="I32" s="173" t="s">
        <v>256</v>
      </c>
      <c r="J32" s="173" t="s">
        <v>256</v>
      </c>
      <c r="K32" s="173" t="s">
        <v>256</v>
      </c>
      <c r="L32" s="173" t="s">
        <v>256</v>
      </c>
      <c r="M32" s="258" t="s">
        <v>257</v>
      </c>
      <c r="N32" s="177"/>
      <c r="O32" s="177"/>
      <c r="P32" s="178"/>
      <c r="Q32" s="178"/>
      <c r="R32" s="178"/>
      <c r="S32" s="178"/>
      <c r="T32" s="178"/>
      <c r="U32" s="178"/>
      <c r="V32" s="178"/>
      <c r="W32" s="178"/>
      <c r="X32" s="178"/>
      <c r="Y32" s="177"/>
    </row>
    <row r="33" spans="2:25" x14ac:dyDescent="0.45">
      <c r="B33" s="257">
        <v>43344</v>
      </c>
      <c r="C33" s="173" t="s">
        <v>256</v>
      </c>
      <c r="D33" s="173" t="s">
        <v>256</v>
      </c>
      <c r="E33" s="173" t="s">
        <v>256</v>
      </c>
      <c r="F33" s="173" t="s">
        <v>256</v>
      </c>
      <c r="G33" s="173" t="s">
        <v>256</v>
      </c>
      <c r="H33" s="173" t="s">
        <v>256</v>
      </c>
      <c r="I33" s="173" t="s">
        <v>256</v>
      </c>
      <c r="J33" s="173" t="s">
        <v>256</v>
      </c>
      <c r="K33" s="173" t="s">
        <v>256</v>
      </c>
      <c r="L33" s="173" t="s">
        <v>256</v>
      </c>
      <c r="M33" s="258" t="s">
        <v>257</v>
      </c>
      <c r="N33" s="177"/>
      <c r="O33" s="177"/>
      <c r="P33" s="178"/>
      <c r="Q33" s="178"/>
      <c r="R33" s="178"/>
      <c r="S33" s="178"/>
      <c r="T33" s="178"/>
      <c r="U33" s="178"/>
      <c r="V33" s="178"/>
      <c r="W33" s="178"/>
      <c r="X33" s="178"/>
      <c r="Y33" s="177"/>
    </row>
    <row r="34" spans="2:25" x14ac:dyDescent="0.45">
      <c r="B34" s="257">
        <v>43374</v>
      </c>
      <c r="C34" s="173" t="s">
        <v>256</v>
      </c>
      <c r="D34" s="173" t="s">
        <v>256</v>
      </c>
      <c r="E34" s="173" t="s">
        <v>256</v>
      </c>
      <c r="F34" s="173" t="s">
        <v>256</v>
      </c>
      <c r="G34" s="173" t="s">
        <v>256</v>
      </c>
      <c r="H34" s="173" t="s">
        <v>256</v>
      </c>
      <c r="I34" s="173" t="s">
        <v>256</v>
      </c>
      <c r="J34" s="173" t="s">
        <v>256</v>
      </c>
      <c r="K34" s="173" t="s">
        <v>256</v>
      </c>
      <c r="L34" s="173" t="s">
        <v>256</v>
      </c>
      <c r="M34" s="258" t="s">
        <v>257</v>
      </c>
      <c r="N34" s="177"/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7"/>
    </row>
    <row r="35" spans="2:25" x14ac:dyDescent="0.45">
      <c r="B35" s="257">
        <v>43405</v>
      </c>
      <c r="C35" s="173" t="s">
        <v>256</v>
      </c>
      <c r="D35" s="173" t="s">
        <v>256</v>
      </c>
      <c r="E35" s="173" t="s">
        <v>256</v>
      </c>
      <c r="F35" s="173" t="s">
        <v>256</v>
      </c>
      <c r="G35" s="173" t="s">
        <v>256</v>
      </c>
      <c r="H35" s="173" t="s">
        <v>256</v>
      </c>
      <c r="I35" s="173" t="s">
        <v>256</v>
      </c>
      <c r="J35" s="173" t="s">
        <v>256</v>
      </c>
      <c r="K35" s="173" t="s">
        <v>256</v>
      </c>
      <c r="L35" s="173" t="s">
        <v>256</v>
      </c>
      <c r="M35" s="258" t="s">
        <v>257</v>
      </c>
      <c r="N35" s="177"/>
      <c r="O35" s="177"/>
      <c r="P35" s="178"/>
      <c r="Q35" s="178"/>
      <c r="R35" s="178"/>
      <c r="S35" s="178"/>
      <c r="T35" s="178"/>
      <c r="U35" s="178"/>
      <c r="V35" s="178"/>
      <c r="W35" s="178"/>
      <c r="X35" s="178"/>
      <c r="Y35" s="277"/>
    </row>
    <row r="36" spans="2:25" x14ac:dyDescent="0.45">
      <c r="B36" s="257">
        <v>43435</v>
      </c>
      <c r="C36" s="173" t="s">
        <v>256</v>
      </c>
      <c r="D36" s="173" t="s">
        <v>256</v>
      </c>
      <c r="E36" s="173" t="s">
        <v>256</v>
      </c>
      <c r="F36" s="173" t="s">
        <v>256</v>
      </c>
      <c r="G36" s="173" t="s">
        <v>256</v>
      </c>
      <c r="H36" s="173" t="s">
        <v>256</v>
      </c>
      <c r="I36" s="173" t="s">
        <v>256</v>
      </c>
      <c r="J36" s="173" t="s">
        <v>256</v>
      </c>
      <c r="K36" s="173" t="s">
        <v>256</v>
      </c>
      <c r="L36" s="173" t="s">
        <v>256</v>
      </c>
      <c r="M36" s="258" t="s">
        <v>257</v>
      </c>
      <c r="N36" s="278"/>
      <c r="O36" s="279"/>
      <c r="P36" s="178"/>
      <c r="Q36" s="178"/>
      <c r="R36" s="178"/>
      <c r="S36" s="178"/>
      <c r="T36" s="178"/>
      <c r="U36" s="178"/>
      <c r="V36" s="178"/>
      <c r="W36" s="178"/>
      <c r="X36" s="178"/>
      <c r="Y36" s="277"/>
    </row>
    <row r="37" spans="2:25" x14ac:dyDescent="0.45">
      <c r="B37" s="257">
        <v>43466</v>
      </c>
      <c r="C37" s="173" t="s">
        <v>256</v>
      </c>
      <c r="D37" s="173" t="s">
        <v>256</v>
      </c>
      <c r="E37" s="173" t="s">
        <v>256</v>
      </c>
      <c r="F37" s="173" t="s">
        <v>256</v>
      </c>
      <c r="G37" s="173" t="s">
        <v>256</v>
      </c>
      <c r="H37" s="173" t="s">
        <v>256</v>
      </c>
      <c r="I37" s="173" t="s">
        <v>256</v>
      </c>
      <c r="J37" s="173" t="s">
        <v>256</v>
      </c>
      <c r="K37" s="173" t="s">
        <v>256</v>
      </c>
      <c r="L37" s="173" t="s">
        <v>256</v>
      </c>
      <c r="M37" s="280" t="s">
        <v>257</v>
      </c>
      <c r="N37" s="177"/>
      <c r="O37" s="281"/>
      <c r="P37" s="178"/>
      <c r="Q37" s="178"/>
      <c r="R37" s="178"/>
      <c r="S37" s="178"/>
      <c r="T37" s="178"/>
      <c r="U37" s="178"/>
      <c r="V37" s="178"/>
      <c r="W37" s="178"/>
      <c r="X37" s="178"/>
      <c r="Y37" s="177"/>
    </row>
    <row r="38" spans="2:25" x14ac:dyDescent="0.45">
      <c r="B38" s="257">
        <v>43497</v>
      </c>
      <c r="C38" s="173" t="s">
        <v>256</v>
      </c>
      <c r="D38" s="173" t="s">
        <v>256</v>
      </c>
      <c r="E38" s="173" t="s">
        <v>256</v>
      </c>
      <c r="F38" s="173" t="s">
        <v>256</v>
      </c>
      <c r="G38" s="173" t="s">
        <v>256</v>
      </c>
      <c r="H38" s="173" t="s">
        <v>256</v>
      </c>
      <c r="I38" s="173" t="s">
        <v>256</v>
      </c>
      <c r="J38" s="173" t="s">
        <v>256</v>
      </c>
      <c r="K38" s="173" t="s">
        <v>256</v>
      </c>
      <c r="L38" s="173" t="s">
        <v>256</v>
      </c>
      <c r="M38" s="282" t="s">
        <v>257</v>
      </c>
      <c r="N38" s="177"/>
      <c r="O38" s="281"/>
      <c r="P38" s="178"/>
      <c r="Q38" s="178"/>
      <c r="R38" s="178"/>
      <c r="S38" s="178"/>
      <c r="T38" s="178"/>
      <c r="U38" s="178"/>
      <c r="V38" s="178"/>
      <c r="W38" s="178"/>
      <c r="X38" s="178"/>
      <c r="Y38" s="177"/>
    </row>
    <row r="39" spans="2:25" x14ac:dyDescent="0.45">
      <c r="B39" s="257">
        <v>43525</v>
      </c>
      <c r="C39" s="173" t="s">
        <v>256</v>
      </c>
      <c r="D39" s="173" t="s">
        <v>256</v>
      </c>
      <c r="E39" s="173" t="s">
        <v>256</v>
      </c>
      <c r="F39" s="173" t="s">
        <v>256</v>
      </c>
      <c r="G39" s="173" t="s">
        <v>256</v>
      </c>
      <c r="H39" s="173" t="s">
        <v>256</v>
      </c>
      <c r="I39" s="173" t="s">
        <v>256</v>
      </c>
      <c r="J39" s="173" t="s">
        <v>256</v>
      </c>
      <c r="K39" s="173" t="s">
        <v>256</v>
      </c>
      <c r="L39" s="173" t="s">
        <v>256</v>
      </c>
      <c r="M39" s="283" t="s">
        <v>257</v>
      </c>
      <c r="N39" s="177"/>
      <c r="O39" s="281"/>
      <c r="P39" s="178"/>
      <c r="Q39" s="178"/>
      <c r="R39" s="178"/>
      <c r="S39" s="178"/>
      <c r="T39" s="178"/>
      <c r="U39" s="178"/>
      <c r="V39" s="178"/>
      <c r="W39" s="178"/>
      <c r="X39" s="178"/>
      <c r="Y39" s="177"/>
    </row>
    <row r="40" spans="2:25" x14ac:dyDescent="0.45">
      <c r="B40" s="257">
        <v>43556</v>
      </c>
      <c r="C40" s="173" t="s">
        <v>256</v>
      </c>
      <c r="D40" s="173" t="s">
        <v>256</v>
      </c>
      <c r="E40" s="173" t="s">
        <v>256</v>
      </c>
      <c r="F40" s="173" t="s">
        <v>256</v>
      </c>
      <c r="G40" s="173" t="s">
        <v>256</v>
      </c>
      <c r="H40" s="173" t="s">
        <v>256</v>
      </c>
      <c r="I40" s="173" t="s">
        <v>256</v>
      </c>
      <c r="J40" s="173" t="s">
        <v>256</v>
      </c>
      <c r="K40" s="173" t="s">
        <v>256</v>
      </c>
      <c r="L40" s="173" t="s">
        <v>256</v>
      </c>
      <c r="M40" s="284" t="s">
        <v>257</v>
      </c>
      <c r="N40" s="177"/>
      <c r="O40" s="281"/>
      <c r="P40" s="178"/>
      <c r="Q40" s="178"/>
      <c r="R40" s="178"/>
      <c r="S40" s="178"/>
      <c r="T40" s="178"/>
      <c r="U40" s="178"/>
      <c r="V40" s="178"/>
      <c r="W40" s="178"/>
      <c r="X40" s="178"/>
      <c r="Y40" s="177"/>
    </row>
    <row r="41" spans="2:25" x14ac:dyDescent="0.45">
      <c r="B41" s="257">
        <v>43586</v>
      </c>
      <c r="C41" s="173" t="s">
        <v>256</v>
      </c>
      <c r="D41" s="173" t="s">
        <v>256</v>
      </c>
      <c r="E41" s="173" t="s">
        <v>256</v>
      </c>
      <c r="F41" s="173" t="s">
        <v>256</v>
      </c>
      <c r="G41" s="173" t="s">
        <v>256</v>
      </c>
      <c r="H41" s="173" t="s">
        <v>256</v>
      </c>
      <c r="I41" s="173" t="s">
        <v>256</v>
      </c>
      <c r="J41" s="173" t="s">
        <v>256</v>
      </c>
      <c r="K41" s="173" t="s">
        <v>256</v>
      </c>
      <c r="L41" s="173" t="s">
        <v>256</v>
      </c>
      <c r="M41" s="285" t="s">
        <v>257</v>
      </c>
      <c r="N41" s="177"/>
      <c r="O41" s="281"/>
      <c r="P41" s="178"/>
      <c r="Q41" s="178"/>
      <c r="R41" s="178"/>
      <c r="S41" s="178"/>
      <c r="T41" s="178"/>
      <c r="U41" s="178"/>
      <c r="V41" s="178"/>
      <c r="W41" s="178"/>
      <c r="X41" s="178"/>
      <c r="Y41" s="177"/>
    </row>
    <row r="42" spans="2:25" x14ac:dyDescent="0.45">
      <c r="B42" s="257">
        <v>43617</v>
      </c>
      <c r="C42" s="173" t="s">
        <v>256</v>
      </c>
      <c r="D42" s="173" t="s">
        <v>256</v>
      </c>
      <c r="E42" s="173" t="s">
        <v>256</v>
      </c>
      <c r="F42" s="173" t="s">
        <v>256</v>
      </c>
      <c r="G42" s="173" t="s">
        <v>256</v>
      </c>
      <c r="H42" s="173" t="s">
        <v>256</v>
      </c>
      <c r="I42" s="173" t="s">
        <v>256</v>
      </c>
      <c r="J42" s="173" t="s">
        <v>256</v>
      </c>
      <c r="K42" s="173" t="s">
        <v>256</v>
      </c>
      <c r="L42" s="173" t="s">
        <v>256</v>
      </c>
      <c r="M42" s="280" t="s">
        <v>257</v>
      </c>
      <c r="N42" s="177"/>
      <c r="O42" s="281"/>
      <c r="P42" s="286"/>
      <c r="Q42" s="286"/>
      <c r="R42" s="286"/>
      <c r="S42" s="286"/>
      <c r="T42" s="286"/>
      <c r="U42" s="287"/>
      <c r="V42" s="287"/>
      <c r="W42" s="287"/>
      <c r="X42" s="287"/>
      <c r="Y42" s="176"/>
    </row>
    <row r="43" spans="2:25" x14ac:dyDescent="0.45">
      <c r="B43" s="257">
        <v>43647</v>
      </c>
      <c r="C43" s="173" t="s">
        <v>256</v>
      </c>
      <c r="D43" s="173" t="s">
        <v>256</v>
      </c>
      <c r="E43" s="173" t="s">
        <v>256</v>
      </c>
      <c r="F43" s="173" t="s">
        <v>256</v>
      </c>
      <c r="G43" s="173" t="s">
        <v>256</v>
      </c>
      <c r="H43" s="173" t="s">
        <v>256</v>
      </c>
      <c r="I43" s="173" t="s">
        <v>256</v>
      </c>
      <c r="J43" s="173" t="s">
        <v>256</v>
      </c>
      <c r="K43" s="173" t="s">
        <v>256</v>
      </c>
      <c r="L43" s="173" t="s">
        <v>256</v>
      </c>
      <c r="M43" s="283" t="s">
        <v>257</v>
      </c>
      <c r="N43" s="256"/>
      <c r="O43" s="281"/>
      <c r="P43" s="286"/>
      <c r="Q43" s="286"/>
      <c r="R43" s="286"/>
      <c r="S43" s="286"/>
      <c r="T43" s="286"/>
      <c r="U43" s="287"/>
      <c r="V43" s="287"/>
      <c r="W43" s="287"/>
      <c r="X43" s="287"/>
      <c r="Y43" s="176"/>
    </row>
    <row r="44" spans="2:25" x14ac:dyDescent="0.45">
      <c r="B44" s="257">
        <v>43678</v>
      </c>
      <c r="C44" s="173" t="s">
        <v>259</v>
      </c>
      <c r="D44" s="173" t="s">
        <v>259</v>
      </c>
      <c r="E44" s="173" t="s">
        <v>259</v>
      </c>
      <c r="F44" s="173" t="s">
        <v>259</v>
      </c>
      <c r="G44" s="173" t="s">
        <v>259</v>
      </c>
      <c r="H44" s="173" t="s">
        <v>259</v>
      </c>
      <c r="I44" s="173" t="s">
        <v>259</v>
      </c>
      <c r="J44" s="173" t="s">
        <v>259</v>
      </c>
      <c r="K44" s="173" t="s">
        <v>259</v>
      </c>
      <c r="L44" s="173" t="s">
        <v>259</v>
      </c>
      <c r="M44" s="288" t="s">
        <v>257</v>
      </c>
      <c r="N44" s="177"/>
      <c r="O44" s="281"/>
      <c r="P44" s="286"/>
      <c r="Q44" s="286"/>
      <c r="R44" s="286"/>
      <c r="S44" s="286"/>
      <c r="T44" s="286"/>
      <c r="U44" s="287"/>
      <c r="V44" s="287"/>
      <c r="W44" s="287"/>
      <c r="X44" s="287"/>
      <c r="Y44" s="176"/>
    </row>
    <row r="45" spans="2:25" x14ac:dyDescent="0.45">
      <c r="B45" s="257" t="s">
        <v>77</v>
      </c>
      <c r="C45" s="173" t="s">
        <v>257</v>
      </c>
      <c r="D45" s="173" t="s">
        <v>257</v>
      </c>
      <c r="E45" s="173" t="s">
        <v>257</v>
      </c>
      <c r="F45" s="173" t="s">
        <v>257</v>
      </c>
      <c r="G45" s="173" t="s">
        <v>257</v>
      </c>
      <c r="H45" s="173" t="s">
        <v>257</v>
      </c>
      <c r="I45" s="173" t="s">
        <v>257</v>
      </c>
      <c r="J45" s="173" t="s">
        <v>257</v>
      </c>
      <c r="K45" s="173" t="s">
        <v>257</v>
      </c>
      <c r="L45" s="173" t="s">
        <v>257</v>
      </c>
      <c r="M45" s="173" t="s">
        <v>257</v>
      </c>
      <c r="N45" s="177"/>
      <c r="O45" s="281"/>
      <c r="P45" s="286"/>
      <c r="Q45" s="286"/>
      <c r="R45" s="286"/>
      <c r="S45" s="286"/>
      <c r="T45" s="286"/>
      <c r="U45" s="287"/>
      <c r="V45" s="287"/>
      <c r="W45" s="287"/>
      <c r="X45" s="287"/>
      <c r="Y45" s="176"/>
    </row>
    <row r="46" spans="2:25" x14ac:dyDescent="0.45">
      <c r="B46" s="514"/>
      <c r="L46" s="289"/>
      <c r="N46" s="177"/>
      <c r="O46" s="281"/>
      <c r="P46" s="286"/>
      <c r="Q46" s="286"/>
      <c r="R46" s="286"/>
      <c r="S46" s="286"/>
      <c r="T46" s="286"/>
      <c r="U46" s="287"/>
      <c r="V46" s="287"/>
      <c r="W46" s="287"/>
      <c r="X46" s="287"/>
      <c r="Y46" s="176"/>
    </row>
    <row r="47" spans="2:25" x14ac:dyDescent="0.45">
      <c r="B47" s="514"/>
      <c r="L47" s="289"/>
      <c r="N47" s="177"/>
      <c r="O47" s="281"/>
      <c r="P47" s="286"/>
      <c r="Q47" s="286"/>
      <c r="R47" s="286"/>
      <c r="S47" s="286"/>
      <c r="T47" s="286"/>
      <c r="U47" s="287"/>
      <c r="V47" s="287"/>
      <c r="W47" s="287"/>
      <c r="X47" s="287"/>
      <c r="Y47" s="176"/>
    </row>
    <row r="48" spans="2:25" x14ac:dyDescent="0.45">
      <c r="B48" s="514"/>
      <c r="L48" s="289"/>
      <c r="N48" s="177"/>
      <c r="O48" s="281"/>
      <c r="P48" s="286"/>
      <c r="Q48" s="286"/>
      <c r="R48" s="286"/>
      <c r="S48" s="286"/>
      <c r="T48" s="286"/>
      <c r="U48" s="287"/>
      <c r="V48" s="287"/>
      <c r="W48" s="287"/>
      <c r="X48" s="287"/>
      <c r="Y48" s="176"/>
    </row>
    <row r="49" spans="1:25" x14ac:dyDescent="0.45">
      <c r="B49" s="514"/>
      <c r="L49" s="289"/>
      <c r="N49" s="177"/>
      <c r="O49" s="281"/>
      <c r="P49" s="286"/>
      <c r="Q49" s="286"/>
      <c r="R49" s="286"/>
      <c r="S49" s="286"/>
      <c r="T49" s="286"/>
      <c r="U49" s="287"/>
      <c r="V49" s="287"/>
      <c r="W49" s="287"/>
      <c r="X49" s="287"/>
      <c r="Y49" s="176"/>
    </row>
    <row r="50" spans="1:25" x14ac:dyDescent="0.45">
      <c r="B50" s="514"/>
      <c r="C50" t="s">
        <v>102</v>
      </c>
      <c r="L50" s="289"/>
      <c r="N50" s="177"/>
      <c r="P50" s="286"/>
      <c r="Q50" s="286"/>
      <c r="R50" s="286"/>
      <c r="S50" s="286"/>
      <c r="T50" s="286"/>
      <c r="U50" s="287"/>
      <c r="V50" s="287"/>
      <c r="W50" s="287"/>
      <c r="X50" s="287"/>
      <c r="Y50" s="176"/>
    </row>
    <row r="51" spans="1:25" x14ac:dyDescent="0.45">
      <c r="B51" s="257"/>
      <c r="C51" s="173"/>
      <c r="D51" s="173"/>
      <c r="E51" s="173"/>
      <c r="F51" s="173"/>
      <c r="G51" s="173"/>
      <c r="H51" s="173"/>
      <c r="I51" s="173"/>
      <c r="J51" s="173"/>
      <c r="K51" s="173"/>
      <c r="L51" s="188"/>
      <c r="M51" s="173"/>
      <c r="N51" s="177"/>
      <c r="P51" s="286"/>
      <c r="Q51" s="286"/>
      <c r="R51" s="286"/>
      <c r="S51" s="286"/>
      <c r="T51" s="286"/>
      <c r="U51" s="287"/>
      <c r="V51" s="287"/>
      <c r="W51" s="287"/>
      <c r="X51" s="287"/>
      <c r="Y51" s="176"/>
    </row>
    <row r="52" spans="1:25" ht="28.9" thickBot="1" x14ac:dyDescent="0.5">
      <c r="B52" s="290" t="s">
        <v>79</v>
      </c>
      <c r="C52" s="290" t="s">
        <v>80</v>
      </c>
      <c r="D52" s="290" t="s">
        <v>81</v>
      </c>
      <c r="E52" s="290" t="s">
        <v>82</v>
      </c>
      <c r="F52" s="290" t="s">
        <v>83</v>
      </c>
      <c r="G52" s="290" t="s">
        <v>84</v>
      </c>
      <c r="H52" s="290" t="s">
        <v>85</v>
      </c>
      <c r="I52" s="290" t="s">
        <v>86</v>
      </c>
      <c r="J52" s="290" t="s">
        <v>87</v>
      </c>
      <c r="K52" s="291" t="s">
        <v>103</v>
      </c>
      <c r="L52" s="292"/>
      <c r="M52" s="290" t="s">
        <v>104</v>
      </c>
      <c r="N52" s="292"/>
      <c r="O52" s="293"/>
      <c r="P52" s="286"/>
      <c r="Q52" s="286"/>
      <c r="R52" s="286"/>
      <c r="S52" s="286"/>
      <c r="T52" s="286"/>
      <c r="U52" s="287"/>
      <c r="V52" s="287"/>
      <c r="W52" s="287"/>
      <c r="X52" s="287"/>
      <c r="Y52" s="176"/>
    </row>
    <row r="53" spans="1:25" x14ac:dyDescent="0.45">
      <c r="B53" s="294"/>
      <c r="C53" s="295"/>
      <c r="D53" s="296"/>
      <c r="E53" s="296"/>
      <c r="F53" s="296"/>
      <c r="G53" s="296"/>
      <c r="H53" s="296"/>
      <c r="I53" s="296"/>
      <c r="J53" s="297"/>
      <c r="K53" s="298"/>
      <c r="L53" s="299"/>
      <c r="M53" s="300"/>
      <c r="N53" s="301"/>
      <c r="O53" s="302"/>
      <c r="P53" s="286"/>
      <c r="Q53" s="286"/>
      <c r="R53" s="286"/>
      <c r="S53" s="286"/>
      <c r="T53" s="286"/>
      <c r="U53" s="287"/>
      <c r="V53" s="287"/>
      <c r="W53" s="287"/>
      <c r="X53" s="287"/>
      <c r="Y53" s="176"/>
    </row>
    <row r="54" spans="1:25" ht="15.75" x14ac:dyDescent="0.45">
      <c r="A54" t="s">
        <v>105</v>
      </c>
      <c r="B54" s="303" t="s">
        <v>68</v>
      </c>
      <c r="C54" s="304">
        <v>43483</v>
      </c>
      <c r="D54" s="305" t="s">
        <v>106</v>
      </c>
      <c r="E54" s="306" t="s">
        <v>89</v>
      </c>
      <c r="F54" s="307">
        <v>363800</v>
      </c>
      <c r="G54" s="307">
        <v>350000</v>
      </c>
      <c r="H54" s="307">
        <v>127.47</v>
      </c>
      <c r="I54" s="307">
        <v>2497.0670970200272</v>
      </c>
      <c r="J54" s="308">
        <v>318301.14285714284</v>
      </c>
      <c r="K54" s="309">
        <v>142000</v>
      </c>
      <c r="L54" s="310">
        <v>3.7932930181418412E-2</v>
      </c>
      <c r="M54" s="300"/>
      <c r="N54" s="301"/>
      <c r="O54" s="302"/>
      <c r="P54" s="286"/>
      <c r="Q54" s="286"/>
      <c r="R54" s="286"/>
      <c r="S54" s="286"/>
      <c r="T54" s="286"/>
      <c r="U54" s="287"/>
      <c r="V54" s="287"/>
      <c r="W54" s="287"/>
      <c r="X54" s="287"/>
      <c r="Y54" s="176"/>
    </row>
    <row r="55" spans="1:25" ht="15.75" x14ac:dyDescent="0.45">
      <c r="A55" t="s">
        <v>105</v>
      </c>
      <c r="B55" s="303" t="s">
        <v>69</v>
      </c>
      <c r="C55" s="304">
        <v>43494</v>
      </c>
      <c r="D55" s="305" t="s">
        <v>107</v>
      </c>
      <c r="E55" s="306" t="s">
        <v>89</v>
      </c>
      <c r="F55" s="307">
        <v>235600</v>
      </c>
      <c r="G55" s="307">
        <v>230000</v>
      </c>
      <c r="H55" s="307">
        <v>70.489999999999995</v>
      </c>
      <c r="I55" s="307">
        <v>2708.9090651156193</v>
      </c>
      <c r="J55" s="308">
        <v>190951</v>
      </c>
      <c r="K55" s="309">
        <v>94000</v>
      </c>
      <c r="L55" s="310">
        <v>2.3769100169779289E-2</v>
      </c>
      <c r="M55" s="300"/>
      <c r="N55" s="301"/>
      <c r="O55" s="302"/>
      <c r="P55" s="286"/>
      <c r="Q55" s="286"/>
      <c r="R55" s="286"/>
      <c r="S55" s="286"/>
      <c r="T55" s="286"/>
      <c r="U55" s="287"/>
      <c r="V55" s="287"/>
      <c r="W55" s="287"/>
      <c r="X55" s="287"/>
      <c r="Y55" s="176"/>
    </row>
    <row r="56" spans="1:25" ht="15.75" x14ac:dyDescent="0.45">
      <c r="A56" t="s">
        <v>105</v>
      </c>
      <c r="B56" s="303" t="s">
        <v>68</v>
      </c>
      <c r="C56" s="304">
        <v>43494</v>
      </c>
      <c r="D56" s="305" t="s">
        <v>108</v>
      </c>
      <c r="E56" s="311" t="s">
        <v>109</v>
      </c>
      <c r="F56" s="307">
        <v>254700</v>
      </c>
      <c r="G56" s="307">
        <v>245000</v>
      </c>
      <c r="H56" s="307">
        <v>86.58</v>
      </c>
      <c r="I56" s="307">
        <v>2496.4541464541467</v>
      </c>
      <c r="J56" s="308">
        <v>216143</v>
      </c>
      <c r="K56" s="309">
        <v>225000</v>
      </c>
      <c r="L56" s="310">
        <v>3.8084020416175868E-2</v>
      </c>
      <c r="M56" s="300"/>
      <c r="N56" s="301"/>
      <c r="O56" s="302"/>
      <c r="P56" s="286"/>
      <c r="Q56" s="286"/>
      <c r="R56" s="286"/>
      <c r="S56" s="286"/>
      <c r="T56" s="286"/>
      <c r="U56" s="287"/>
      <c r="V56" s="287"/>
      <c r="W56" s="287"/>
      <c r="X56" s="287"/>
      <c r="Y56" s="176"/>
    </row>
    <row r="57" spans="1:25" ht="15.75" x14ac:dyDescent="0.45">
      <c r="A57" t="s">
        <v>110</v>
      </c>
      <c r="B57" s="303" t="s">
        <v>72</v>
      </c>
      <c r="C57" s="304">
        <v>43494</v>
      </c>
      <c r="D57" s="305" t="s">
        <v>111</v>
      </c>
      <c r="E57" s="311" t="s">
        <v>109</v>
      </c>
      <c r="F57" s="307">
        <v>192300</v>
      </c>
      <c r="G57" s="307">
        <v>185000</v>
      </c>
      <c r="H57" s="307">
        <v>60.09</v>
      </c>
      <c r="I57" s="307">
        <v>3078.7152604426692</v>
      </c>
      <c r="J57" s="308">
        <v>185000</v>
      </c>
      <c r="K57" s="309">
        <v>185000</v>
      </c>
      <c r="L57" s="310">
        <v>3.7961518460738475E-2</v>
      </c>
      <c r="M57" s="300"/>
      <c r="N57" s="301"/>
      <c r="O57" s="302"/>
      <c r="P57" s="286"/>
      <c r="Q57" s="286"/>
      <c r="R57" s="286"/>
      <c r="S57" s="286"/>
      <c r="T57" s="286"/>
      <c r="U57" s="287"/>
      <c r="V57" s="287"/>
      <c r="W57" s="287"/>
      <c r="X57" s="287"/>
      <c r="Y57" s="176"/>
    </row>
    <row r="58" spans="1:25" ht="15.75" x14ac:dyDescent="0.45">
      <c r="A58" t="s">
        <v>105</v>
      </c>
      <c r="B58" s="303" t="s">
        <v>67</v>
      </c>
      <c r="C58" s="304">
        <v>43494</v>
      </c>
      <c r="D58" s="305" t="s">
        <v>112</v>
      </c>
      <c r="E58" s="311" t="s">
        <v>109</v>
      </c>
      <c r="F58" s="307">
        <v>1062500</v>
      </c>
      <c r="G58" s="307">
        <v>1030000</v>
      </c>
      <c r="H58" s="307">
        <v>284.38</v>
      </c>
      <c r="I58" s="307">
        <v>3349.2052886982206</v>
      </c>
      <c r="J58" s="308">
        <v>952447</v>
      </c>
      <c r="K58" s="309">
        <v>410000</v>
      </c>
      <c r="L58" s="310">
        <v>3.0588235294117694E-2</v>
      </c>
      <c r="M58" s="300"/>
      <c r="N58" s="301"/>
      <c r="O58" s="302"/>
      <c r="P58" s="286"/>
      <c r="Q58" s="286"/>
      <c r="R58" s="286"/>
      <c r="S58" s="286"/>
      <c r="T58" s="286"/>
      <c r="U58" s="287"/>
      <c r="V58" s="287"/>
      <c r="W58" s="287"/>
      <c r="X58" s="287"/>
      <c r="Y58" s="176"/>
    </row>
    <row r="59" spans="1:25" ht="15.75" x14ac:dyDescent="0.45">
      <c r="A59" t="s">
        <v>105</v>
      </c>
      <c r="B59" s="303" t="s">
        <v>69</v>
      </c>
      <c r="C59" s="304">
        <v>43496</v>
      </c>
      <c r="D59" s="305" t="s">
        <v>113</v>
      </c>
      <c r="E59" s="306" t="s">
        <v>89</v>
      </c>
      <c r="F59" s="307">
        <v>336800</v>
      </c>
      <c r="G59" s="307">
        <v>333000</v>
      </c>
      <c r="H59" s="307">
        <v>109.85</v>
      </c>
      <c r="I59" s="307">
        <v>2743.386436049158</v>
      </c>
      <c r="J59" s="308">
        <v>301361</v>
      </c>
      <c r="K59" s="309">
        <v>114000</v>
      </c>
      <c r="L59" s="310">
        <v>1.128266033254155E-2</v>
      </c>
      <c r="M59" s="300"/>
      <c r="N59" s="301"/>
      <c r="O59" s="302"/>
      <c r="P59" s="286"/>
      <c r="Q59" s="286"/>
      <c r="R59" s="286"/>
      <c r="S59" s="286"/>
      <c r="T59" s="286"/>
      <c r="U59" s="287"/>
      <c r="V59" s="287"/>
      <c r="W59" s="287"/>
      <c r="X59" s="287"/>
      <c r="Y59" s="176"/>
    </row>
    <row r="60" spans="1:25" ht="15.75" x14ac:dyDescent="0.45">
      <c r="B60" s="303"/>
      <c r="C60" s="304"/>
      <c r="D60" s="305"/>
      <c r="E60" s="306"/>
      <c r="F60" s="307"/>
      <c r="G60" s="307"/>
      <c r="H60" s="307"/>
      <c r="I60" s="307"/>
      <c r="J60" s="308"/>
      <c r="K60" s="309"/>
      <c r="L60" s="310"/>
      <c r="M60" s="300"/>
      <c r="N60" s="301"/>
      <c r="O60" s="302"/>
      <c r="P60" s="286"/>
      <c r="Q60" s="286"/>
      <c r="R60" s="286"/>
      <c r="S60" s="286"/>
      <c r="T60" s="286"/>
      <c r="U60" s="287"/>
      <c r="V60" s="287"/>
      <c r="W60" s="287"/>
      <c r="X60" s="287"/>
      <c r="Y60" s="176"/>
    </row>
    <row r="61" spans="1:25" ht="15.75" x14ac:dyDescent="0.45">
      <c r="A61" t="s">
        <v>110</v>
      </c>
      <c r="B61" s="303" t="s">
        <v>70</v>
      </c>
      <c r="C61" s="304">
        <v>43496</v>
      </c>
      <c r="D61" s="305" t="s">
        <v>114</v>
      </c>
      <c r="E61" s="306" t="s">
        <v>89</v>
      </c>
      <c r="F61" s="307">
        <v>468800</v>
      </c>
      <c r="G61" s="307">
        <v>428000</v>
      </c>
      <c r="H61" s="307">
        <v>109.3</v>
      </c>
      <c r="I61" s="307">
        <v>3590.0640439158283</v>
      </c>
      <c r="J61" s="308">
        <v>392394</v>
      </c>
      <c r="K61" s="309">
        <v>428000</v>
      </c>
      <c r="L61" s="310">
        <v>8.7030716723549451E-2</v>
      </c>
      <c r="M61" s="300"/>
      <c r="N61" s="301"/>
      <c r="O61" s="302"/>
      <c r="P61" s="286"/>
      <c r="Q61" s="286"/>
      <c r="R61" s="286"/>
      <c r="S61" s="286"/>
      <c r="T61" s="286"/>
      <c r="U61" s="287"/>
      <c r="V61" s="287"/>
      <c r="W61" s="287"/>
      <c r="X61" s="287"/>
      <c r="Y61" s="176"/>
    </row>
    <row r="62" spans="1:25" ht="23.25" x14ac:dyDescent="0.45">
      <c r="B62" s="303"/>
      <c r="C62" s="304"/>
      <c r="D62" s="305"/>
      <c r="E62" s="312" t="s">
        <v>115</v>
      </c>
      <c r="F62" s="313">
        <v>2914500</v>
      </c>
      <c r="G62" s="313">
        <v>2801000</v>
      </c>
      <c r="H62" s="314">
        <v>848.16</v>
      </c>
      <c r="I62" s="313">
        <v>3014.2863880130435</v>
      </c>
      <c r="J62" s="315">
        <v>2556597.1428571427</v>
      </c>
      <c r="K62" s="309"/>
      <c r="L62" s="310">
        <v>3.8943214959684336E-2</v>
      </c>
      <c r="M62" s="300"/>
      <c r="N62" s="301"/>
      <c r="O62" s="302"/>
      <c r="P62" s="286"/>
      <c r="Q62" s="286"/>
      <c r="R62" s="286"/>
      <c r="S62" s="286"/>
      <c r="T62" s="286"/>
      <c r="U62" s="287"/>
      <c r="V62" s="287"/>
      <c r="W62" s="287"/>
      <c r="X62" s="287"/>
      <c r="Y62" s="176"/>
    </row>
    <row r="63" spans="1:25" ht="15.75" x14ac:dyDescent="0.45">
      <c r="A63" t="s">
        <v>105</v>
      </c>
      <c r="B63" s="303" t="s">
        <v>67</v>
      </c>
      <c r="C63" s="304">
        <v>43503</v>
      </c>
      <c r="D63" s="305" t="s">
        <v>116</v>
      </c>
      <c r="E63" s="306" t="s">
        <v>89</v>
      </c>
      <c r="F63" s="307">
        <v>354000</v>
      </c>
      <c r="G63" s="307">
        <v>345000</v>
      </c>
      <c r="H63" s="307">
        <v>104.32</v>
      </c>
      <c r="I63" s="307">
        <v>2927.5498466257673</v>
      </c>
      <c r="J63" s="308">
        <v>305402</v>
      </c>
      <c r="K63" s="309">
        <v>98600</v>
      </c>
      <c r="L63" s="310">
        <v>2.5423728813559365E-2</v>
      </c>
      <c r="M63" s="300"/>
      <c r="N63" s="301"/>
      <c r="O63" s="302"/>
      <c r="P63" s="286"/>
      <c r="Q63" s="286"/>
      <c r="R63" s="286"/>
      <c r="S63" s="286"/>
      <c r="T63" s="286"/>
      <c r="U63" s="287"/>
      <c r="V63" s="287"/>
      <c r="W63" s="287"/>
      <c r="X63" s="287"/>
      <c r="Y63" s="176"/>
    </row>
    <row r="64" spans="1:25" ht="15.75" x14ac:dyDescent="0.45">
      <c r="A64" t="s">
        <v>105</v>
      </c>
      <c r="B64" s="303" t="s">
        <v>67</v>
      </c>
      <c r="C64" s="304">
        <v>43509</v>
      </c>
      <c r="D64" s="305" t="s">
        <v>117</v>
      </c>
      <c r="E64" s="306" t="s">
        <v>89</v>
      </c>
      <c r="F64" s="307">
        <v>164900</v>
      </c>
      <c r="G64" s="307">
        <v>161600</v>
      </c>
      <c r="H64" s="307">
        <v>53.44</v>
      </c>
      <c r="I64" s="307">
        <v>3023.9520958083835</v>
      </c>
      <c r="J64" s="308">
        <v>161600</v>
      </c>
      <c r="K64" s="309">
        <v>43554</v>
      </c>
      <c r="L64" s="310">
        <v>2.0012128562765352E-2</v>
      </c>
      <c r="M64" s="300"/>
      <c r="N64" s="301"/>
      <c r="O64" s="302"/>
      <c r="P64" s="286"/>
      <c r="Q64" s="286"/>
      <c r="R64" s="286"/>
      <c r="S64" s="286"/>
      <c r="T64" s="286"/>
      <c r="U64" s="287"/>
      <c r="V64" s="287"/>
      <c r="W64" s="287"/>
      <c r="X64" s="287"/>
      <c r="Y64" s="176"/>
    </row>
    <row r="65" spans="1:25" ht="15.75" x14ac:dyDescent="0.45">
      <c r="A65" t="s">
        <v>110</v>
      </c>
      <c r="B65" s="303" t="s">
        <v>73</v>
      </c>
      <c r="C65" s="304">
        <v>43518</v>
      </c>
      <c r="D65" s="305" t="s">
        <v>118</v>
      </c>
      <c r="E65" s="311" t="s">
        <v>109</v>
      </c>
      <c r="F65" s="307">
        <v>374500</v>
      </c>
      <c r="G65" s="307">
        <v>363000</v>
      </c>
      <c r="H65" s="307">
        <v>121.23</v>
      </c>
      <c r="I65" s="307">
        <v>2762.4432896147819</v>
      </c>
      <c r="J65" s="308">
        <v>334891</v>
      </c>
      <c r="K65" s="309">
        <v>254200</v>
      </c>
      <c r="L65" s="310">
        <v>3.0707610146862518E-2</v>
      </c>
      <c r="M65" s="300"/>
      <c r="N65" s="301"/>
      <c r="O65" s="302"/>
      <c r="P65" s="286"/>
      <c r="Q65" s="286"/>
      <c r="R65" s="286"/>
      <c r="S65" s="286"/>
      <c r="T65" s="286"/>
      <c r="U65" s="287"/>
      <c r="V65" s="287"/>
      <c r="W65" s="287"/>
      <c r="X65" s="287"/>
      <c r="Y65" s="176"/>
    </row>
    <row r="66" spans="1:25" ht="21" x14ac:dyDescent="0.45">
      <c r="B66" s="316"/>
      <c r="C66" s="317"/>
      <c r="D66" s="318"/>
      <c r="E66" s="319" t="s">
        <v>119</v>
      </c>
      <c r="F66" s="313">
        <v>893400</v>
      </c>
      <c r="G66" s="313">
        <v>869600</v>
      </c>
      <c r="H66" s="320">
        <v>278.99</v>
      </c>
      <c r="I66" s="313">
        <v>2874.2714792644897</v>
      </c>
      <c r="J66" s="315">
        <v>801893</v>
      </c>
      <c r="K66" s="309"/>
      <c r="L66" s="310">
        <v>2.6639802999776085E-2</v>
      </c>
      <c r="M66" s="300"/>
      <c r="N66" s="301"/>
      <c r="O66" s="302"/>
      <c r="P66" s="286"/>
      <c r="Q66" s="286"/>
      <c r="R66" s="286"/>
      <c r="S66" s="286"/>
      <c r="T66" s="286"/>
      <c r="U66" s="287"/>
      <c r="V66" s="287"/>
      <c r="W66" s="287"/>
      <c r="X66" s="287"/>
      <c r="Y66" s="176"/>
    </row>
    <row r="67" spans="1:25" ht="15.75" x14ac:dyDescent="0.45">
      <c r="A67" t="s">
        <v>105</v>
      </c>
      <c r="B67" s="303" t="s">
        <v>67</v>
      </c>
      <c r="C67" s="304">
        <v>43532</v>
      </c>
      <c r="D67" s="305" t="s">
        <v>120</v>
      </c>
      <c r="E67" s="306" t="s">
        <v>89</v>
      </c>
      <c r="F67" s="307">
        <v>791400</v>
      </c>
      <c r="G67" s="307">
        <v>775000</v>
      </c>
      <c r="H67" s="307">
        <v>296.39</v>
      </c>
      <c r="I67" s="307">
        <v>2295.630147981622</v>
      </c>
      <c r="J67" s="308">
        <v>680401.81956027297</v>
      </c>
      <c r="K67" s="309">
        <v>232500</v>
      </c>
      <c r="L67" s="310">
        <v>2.0722769775082139E-2</v>
      </c>
      <c r="M67" s="300"/>
      <c r="N67" s="301"/>
      <c r="O67" s="302"/>
      <c r="P67" s="286"/>
      <c r="Q67" s="286"/>
      <c r="R67" s="286"/>
      <c r="S67" s="286"/>
      <c r="T67" s="286"/>
      <c r="U67" s="287"/>
      <c r="V67" s="287"/>
      <c r="W67" s="287"/>
      <c r="X67" s="287"/>
      <c r="Y67" s="176"/>
    </row>
    <row r="68" spans="1:25" ht="15.75" x14ac:dyDescent="0.45">
      <c r="A68" t="s">
        <v>110</v>
      </c>
      <c r="B68" s="303" t="s">
        <v>72</v>
      </c>
      <c r="C68" s="304">
        <v>43539</v>
      </c>
      <c r="D68" s="305" t="s">
        <v>121</v>
      </c>
      <c r="E68" s="306" t="s">
        <v>89</v>
      </c>
      <c r="F68" s="307">
        <v>198300</v>
      </c>
      <c r="G68" s="307">
        <v>194000</v>
      </c>
      <c r="H68" s="307">
        <v>60.09</v>
      </c>
      <c r="I68" s="307">
        <v>3228.4905974371773</v>
      </c>
      <c r="J68" s="308">
        <v>194000</v>
      </c>
      <c r="K68" s="309">
        <v>134000</v>
      </c>
      <c r="L68" s="310">
        <v>2.1684316691880978E-2</v>
      </c>
      <c r="M68" s="300"/>
      <c r="N68" s="301"/>
      <c r="O68" s="302"/>
      <c r="P68" s="321"/>
      <c r="Q68" s="322"/>
      <c r="R68" s="188"/>
      <c r="S68" s="188"/>
      <c r="T68" s="188"/>
      <c r="U68" s="188"/>
      <c r="V68" s="188"/>
      <c r="W68" s="188"/>
      <c r="X68" s="188"/>
      <c r="Y68" s="176"/>
    </row>
    <row r="69" spans="1:25" ht="21" x14ac:dyDescent="0.45">
      <c r="A69" t="s">
        <v>122</v>
      </c>
      <c r="B69" s="303" t="s">
        <v>76</v>
      </c>
      <c r="C69" s="304">
        <v>43551</v>
      </c>
      <c r="D69" s="305" t="s">
        <v>123</v>
      </c>
      <c r="E69" s="306" t="s">
        <v>89</v>
      </c>
      <c r="F69" s="307">
        <v>577200</v>
      </c>
      <c r="G69" s="307">
        <v>550000</v>
      </c>
      <c r="H69" s="307">
        <v>162.30000000000001</v>
      </c>
      <c r="I69" s="307">
        <v>3004.8817479501395</v>
      </c>
      <c r="J69" s="308">
        <v>487692.30769230769</v>
      </c>
      <c r="K69" s="309">
        <v>550000</v>
      </c>
      <c r="L69" s="310">
        <v>4.7124047124047164E-2</v>
      </c>
      <c r="M69" s="300"/>
      <c r="N69" s="301"/>
      <c r="O69" s="302"/>
      <c r="P69" s="321"/>
      <c r="Q69" s="322"/>
      <c r="R69" s="323"/>
      <c r="S69" s="323"/>
      <c r="T69" s="323"/>
      <c r="U69" s="323"/>
      <c r="V69" s="323"/>
      <c r="W69" s="323"/>
      <c r="X69" s="188"/>
      <c r="Y69" s="176"/>
    </row>
    <row r="70" spans="1:25" ht="15.75" x14ac:dyDescent="0.45">
      <c r="B70" s="316"/>
      <c r="C70" s="317"/>
      <c r="D70" s="318"/>
      <c r="E70" s="319" t="s">
        <v>124</v>
      </c>
      <c r="F70" s="313">
        <v>1566900</v>
      </c>
      <c r="G70" s="313">
        <v>1519000</v>
      </c>
      <c r="H70" s="328">
        <v>518.78</v>
      </c>
      <c r="I70" s="313">
        <v>2625.5717785045313</v>
      </c>
      <c r="J70" s="315">
        <v>1362094.1272525806</v>
      </c>
      <c r="K70" s="309"/>
      <c r="L70" s="310">
        <v>3.0569915119024849E-2</v>
      </c>
      <c r="M70" s="300"/>
      <c r="N70" s="301"/>
      <c r="O70" s="302"/>
      <c r="P70" s="321"/>
      <c r="Q70" s="322"/>
      <c r="R70" s="188"/>
      <c r="S70" s="188"/>
      <c r="T70" s="188"/>
      <c r="U70" s="188"/>
      <c r="V70" s="188"/>
      <c r="W70" s="188"/>
      <c r="X70" s="188"/>
      <c r="Y70" s="176"/>
    </row>
    <row r="71" spans="1:25" ht="21" x14ac:dyDescent="0.45">
      <c r="B71" s="303"/>
      <c r="C71" s="304"/>
      <c r="D71" s="330"/>
      <c r="E71" s="312" t="s">
        <v>125</v>
      </c>
      <c r="F71" s="313">
        <v>0</v>
      </c>
      <c r="G71" s="313">
        <v>0</v>
      </c>
      <c r="H71" s="331">
        <v>0</v>
      </c>
      <c r="I71" s="313" t="s">
        <v>126</v>
      </c>
      <c r="J71" s="315">
        <v>0</v>
      </c>
      <c r="K71" s="309"/>
      <c r="L71" s="310" t="e">
        <v>#DIV/0!</v>
      </c>
      <c r="M71" s="332"/>
      <c r="N71" s="333"/>
      <c r="O71" s="329"/>
      <c r="P71" s="321"/>
      <c r="Q71" s="322"/>
      <c r="R71" s="323"/>
      <c r="S71" s="323"/>
      <c r="T71" s="323"/>
      <c r="U71" s="323"/>
      <c r="V71" s="323"/>
      <c r="W71" s="323"/>
      <c r="X71" s="286"/>
      <c r="Y71" s="286"/>
    </row>
    <row r="72" spans="1:25" ht="21" x14ac:dyDescent="0.45">
      <c r="A72" t="s">
        <v>105</v>
      </c>
      <c r="B72" s="324" t="s">
        <v>68</v>
      </c>
      <c r="C72" s="304">
        <v>43602</v>
      </c>
      <c r="D72" s="325" t="s">
        <v>127</v>
      </c>
      <c r="E72" s="311" t="s">
        <v>89</v>
      </c>
      <c r="F72" s="326">
        <v>-425900</v>
      </c>
      <c r="G72" s="326">
        <v>-425900</v>
      </c>
      <c r="H72" s="326">
        <v>-166.98</v>
      </c>
      <c r="I72" s="326">
        <v>2200.263504611331</v>
      </c>
      <c r="J72" s="327">
        <v>-367400</v>
      </c>
      <c r="K72" s="309">
        <v>0</v>
      </c>
      <c r="L72" s="310">
        <v>0</v>
      </c>
      <c r="M72" s="332"/>
      <c r="N72" s="333"/>
      <c r="O72" s="302"/>
      <c r="P72" s="321"/>
      <c r="Q72" s="322"/>
      <c r="R72" s="323"/>
      <c r="S72" s="323"/>
      <c r="T72" s="323"/>
      <c r="U72" s="323"/>
      <c r="V72" s="323"/>
      <c r="W72" s="323"/>
      <c r="X72" s="188"/>
      <c r="Y72" s="176"/>
    </row>
    <row r="73" spans="1:25" ht="21" x14ac:dyDescent="0.45">
      <c r="A73" t="s">
        <v>122</v>
      </c>
      <c r="B73" s="303" t="s">
        <v>75</v>
      </c>
      <c r="C73" s="304">
        <v>43602</v>
      </c>
      <c r="D73" s="305" t="s">
        <v>128</v>
      </c>
      <c r="E73" s="306" t="s">
        <v>89</v>
      </c>
      <c r="F73" s="307">
        <v>185600</v>
      </c>
      <c r="G73" s="307">
        <v>181000</v>
      </c>
      <c r="H73" s="307">
        <v>83.6</v>
      </c>
      <c r="I73" s="307">
        <v>2165.0717703349283</v>
      </c>
      <c r="J73" s="308">
        <v>181000</v>
      </c>
      <c r="K73" s="309">
        <v>181000</v>
      </c>
      <c r="L73" s="310">
        <v>2.4784482758620663E-2</v>
      </c>
      <c r="M73" s="332"/>
      <c r="N73" s="333"/>
      <c r="O73" s="302"/>
      <c r="P73" s="321"/>
      <c r="Q73" s="322"/>
      <c r="R73" s="323"/>
      <c r="S73" s="323"/>
      <c r="T73" s="323"/>
      <c r="U73" s="323"/>
      <c r="V73" s="323"/>
      <c r="W73" s="323"/>
      <c r="X73" s="188"/>
      <c r="Y73" s="176"/>
    </row>
    <row r="74" spans="1:25" ht="21" x14ac:dyDescent="0.45">
      <c r="A74" t="s">
        <v>110</v>
      </c>
      <c r="B74" s="324" t="s">
        <v>71</v>
      </c>
      <c r="C74" s="304">
        <v>43600</v>
      </c>
      <c r="D74" s="325" t="s">
        <v>129</v>
      </c>
      <c r="E74" s="311" t="s">
        <v>89</v>
      </c>
      <c r="F74" s="326">
        <v>-256000</v>
      </c>
      <c r="G74" s="326">
        <v>-256000</v>
      </c>
      <c r="H74" s="326">
        <v>-58.37</v>
      </c>
      <c r="I74" s="326">
        <v>3820.4557135514819</v>
      </c>
      <c r="J74" s="327">
        <v>-223000</v>
      </c>
      <c r="K74" s="309">
        <v>0</v>
      </c>
      <c r="L74" s="310">
        <v>0</v>
      </c>
      <c r="M74" s="332"/>
      <c r="N74" s="333"/>
      <c r="O74" s="329"/>
      <c r="P74" s="321"/>
      <c r="Q74" s="322"/>
      <c r="R74" s="323"/>
      <c r="S74" s="323"/>
      <c r="T74" s="323"/>
      <c r="U74" s="323"/>
      <c r="V74" s="323"/>
      <c r="W74" s="323"/>
      <c r="X74" s="286"/>
      <c r="Y74" s="286"/>
    </row>
    <row r="75" spans="1:25" ht="15.75" x14ac:dyDescent="0.45">
      <c r="A75" t="s">
        <v>110</v>
      </c>
      <c r="B75" s="303" t="s">
        <v>71</v>
      </c>
      <c r="C75" s="304">
        <v>43600</v>
      </c>
      <c r="D75" s="305" t="s">
        <v>130</v>
      </c>
      <c r="E75" s="306" t="s">
        <v>89</v>
      </c>
      <c r="F75" s="307">
        <v>360400</v>
      </c>
      <c r="G75" s="307">
        <v>360400</v>
      </c>
      <c r="H75" s="307">
        <v>88.62</v>
      </c>
      <c r="I75" s="307">
        <v>3694.4256375535992</v>
      </c>
      <c r="J75" s="308">
        <v>327400</v>
      </c>
      <c r="K75" s="309">
        <v>328400</v>
      </c>
      <c r="L75" s="310">
        <v>0</v>
      </c>
      <c r="M75" s="332"/>
      <c r="N75" s="333"/>
      <c r="O75" s="329"/>
      <c r="P75" s="321"/>
      <c r="Q75" s="322"/>
      <c r="R75" s="188"/>
      <c r="S75" s="188"/>
      <c r="T75" s="188"/>
      <c r="U75" s="188"/>
      <c r="V75" s="188"/>
      <c r="W75" s="188"/>
      <c r="X75" s="286"/>
      <c r="Y75" s="286"/>
    </row>
    <row r="76" spans="1:25" ht="15.75" x14ac:dyDescent="0.45">
      <c r="A76" t="s">
        <v>105</v>
      </c>
      <c r="B76" s="303" t="s">
        <v>67</v>
      </c>
      <c r="C76" s="304">
        <v>43612</v>
      </c>
      <c r="D76" s="305" t="s">
        <v>131</v>
      </c>
      <c r="E76" s="306" t="s">
        <v>89</v>
      </c>
      <c r="F76" s="307">
        <v>145200</v>
      </c>
      <c r="G76" s="307">
        <v>145200</v>
      </c>
      <c r="H76" s="307">
        <v>53.49</v>
      </c>
      <c r="I76" s="307">
        <v>2714.5260796410544</v>
      </c>
      <c r="J76" s="308">
        <v>145200</v>
      </c>
      <c r="K76" s="309">
        <v>66000</v>
      </c>
      <c r="L76" s="310">
        <v>0</v>
      </c>
      <c r="M76" s="332">
        <v>2904</v>
      </c>
      <c r="N76" s="333"/>
      <c r="O76" s="334"/>
      <c r="P76" s="321"/>
      <c r="Q76" s="322"/>
      <c r="R76" s="188"/>
      <c r="S76" s="188"/>
      <c r="T76" s="188"/>
      <c r="U76" s="188"/>
      <c r="V76" s="188"/>
      <c r="W76" s="188"/>
      <c r="X76" s="286"/>
      <c r="Y76" s="286"/>
    </row>
    <row r="77" spans="1:25" ht="21" x14ac:dyDescent="0.45">
      <c r="A77" t="s">
        <v>122</v>
      </c>
      <c r="B77" s="303" t="s">
        <v>75</v>
      </c>
      <c r="C77" s="304">
        <v>43615</v>
      </c>
      <c r="D77" s="305" t="s">
        <v>132</v>
      </c>
      <c r="E77" s="306" t="s">
        <v>89</v>
      </c>
      <c r="F77" s="307">
        <v>177500</v>
      </c>
      <c r="G77" s="307">
        <v>172200</v>
      </c>
      <c r="H77" s="307">
        <v>72.45</v>
      </c>
      <c r="I77" s="307">
        <v>2376.8115942028985</v>
      </c>
      <c r="J77" s="308">
        <v>172200</v>
      </c>
      <c r="K77" s="309">
        <v>144461</v>
      </c>
      <c r="L77" s="310">
        <v>2.9859154929577469E-2</v>
      </c>
      <c r="M77" s="332"/>
      <c r="N77" s="333"/>
      <c r="O77" s="329"/>
      <c r="P77" s="321"/>
      <c r="Q77" s="322"/>
      <c r="R77" s="323"/>
      <c r="S77" s="323"/>
      <c r="T77" s="323"/>
      <c r="U77" s="323"/>
      <c r="V77" s="323"/>
      <c r="W77" s="323"/>
      <c r="X77" s="286"/>
      <c r="Y77" s="286"/>
    </row>
    <row r="78" spans="1:25" ht="21" x14ac:dyDescent="0.45">
      <c r="A78" t="s">
        <v>122</v>
      </c>
      <c r="B78" s="303" t="s">
        <v>75</v>
      </c>
      <c r="C78" s="304">
        <v>43615</v>
      </c>
      <c r="D78" s="305" t="s">
        <v>133</v>
      </c>
      <c r="E78" s="306" t="s">
        <v>89</v>
      </c>
      <c r="F78" s="307">
        <v>172800</v>
      </c>
      <c r="G78" s="307">
        <v>167600</v>
      </c>
      <c r="H78" s="307">
        <v>70.52</v>
      </c>
      <c r="I78" s="307">
        <v>2376.6307430516167</v>
      </c>
      <c r="J78" s="308">
        <v>167600</v>
      </c>
      <c r="K78" s="309">
        <v>136100</v>
      </c>
      <c r="L78" s="310">
        <v>3.009259259259256E-2</v>
      </c>
      <c r="M78" s="332"/>
      <c r="N78" s="333"/>
      <c r="O78" s="329"/>
      <c r="P78" s="321"/>
      <c r="Q78" s="322"/>
      <c r="R78" s="323"/>
      <c r="S78" s="323"/>
      <c r="T78" s="323"/>
      <c r="U78" s="323"/>
      <c r="V78" s="323"/>
      <c r="W78" s="323"/>
      <c r="X78" s="286"/>
      <c r="Y78" s="286"/>
    </row>
    <row r="79" spans="1:25" ht="15.75" x14ac:dyDescent="0.45">
      <c r="A79" t="s">
        <v>105</v>
      </c>
      <c r="B79" s="303" t="s">
        <v>69</v>
      </c>
      <c r="C79" s="304">
        <v>43615</v>
      </c>
      <c r="D79" s="305" t="s">
        <v>134</v>
      </c>
      <c r="E79" s="306" t="s">
        <v>89</v>
      </c>
      <c r="F79" s="307">
        <v>311082</v>
      </c>
      <c r="G79" s="307">
        <v>296700</v>
      </c>
      <c r="H79" s="307">
        <v>100.57</v>
      </c>
      <c r="I79" s="307">
        <v>2646.7932783136125</v>
      </c>
      <c r="J79" s="308">
        <v>266188</v>
      </c>
      <c r="K79" s="309">
        <v>132800</v>
      </c>
      <c r="L79" s="310">
        <v>4.6232183154280904E-2</v>
      </c>
      <c r="M79" s="332"/>
      <c r="N79" s="333"/>
      <c r="O79" s="329"/>
      <c r="P79" s="321"/>
      <c r="Q79" s="322"/>
      <c r="R79" s="188"/>
      <c r="S79" s="188"/>
      <c r="T79" s="188"/>
      <c r="U79" s="188"/>
      <c r="V79" s="188"/>
      <c r="W79" s="188"/>
      <c r="X79" s="286"/>
      <c r="Y79" s="286"/>
    </row>
    <row r="80" spans="1:25" ht="15.75" x14ac:dyDescent="0.45">
      <c r="A80" t="s">
        <v>105</v>
      </c>
      <c r="B80" s="303" t="s">
        <v>67</v>
      </c>
      <c r="C80" s="304">
        <v>43615</v>
      </c>
      <c r="D80" s="305" t="s">
        <v>135</v>
      </c>
      <c r="E80" s="306" t="s">
        <v>89</v>
      </c>
      <c r="F80" s="307">
        <v>171200</v>
      </c>
      <c r="G80" s="307">
        <v>163300</v>
      </c>
      <c r="H80" s="307">
        <v>55.49</v>
      </c>
      <c r="I80" s="307">
        <v>2942.8725896557939</v>
      </c>
      <c r="J80" s="308">
        <v>163300</v>
      </c>
      <c r="K80" s="309">
        <v>109600</v>
      </c>
      <c r="L80" s="310">
        <v>4.6144859813084138E-2</v>
      </c>
      <c r="M80" s="332"/>
      <c r="N80" s="333"/>
      <c r="O80" s="329"/>
      <c r="P80" s="321"/>
      <c r="Q80" s="322"/>
      <c r="R80" s="188"/>
      <c r="S80" s="188"/>
      <c r="T80" s="188"/>
      <c r="U80" s="188"/>
      <c r="V80" s="188"/>
      <c r="W80" s="188"/>
      <c r="X80" s="286"/>
      <c r="Y80" s="286"/>
    </row>
    <row r="81" spans="1:25" ht="15.75" x14ac:dyDescent="0.45">
      <c r="B81" s="303"/>
      <c r="C81" s="335"/>
      <c r="D81" s="330"/>
      <c r="E81" s="336" t="s">
        <v>136</v>
      </c>
      <c r="F81" s="313">
        <v>841882</v>
      </c>
      <c r="G81" s="313">
        <v>804500</v>
      </c>
      <c r="H81" s="337">
        <v>299.39</v>
      </c>
      <c r="I81" s="313">
        <v>2780.6139149604196</v>
      </c>
      <c r="J81" s="315">
        <v>832488</v>
      </c>
      <c r="K81" s="309"/>
      <c r="L81" s="310">
        <v>4.4402897318151502E-2</v>
      </c>
      <c r="M81" s="332"/>
      <c r="N81" s="333"/>
      <c r="O81" s="329"/>
      <c r="P81" s="321"/>
      <c r="Q81" s="322"/>
      <c r="R81" s="188"/>
      <c r="S81" s="188"/>
      <c r="T81" s="188"/>
      <c r="U81" s="188"/>
      <c r="V81" s="188"/>
      <c r="W81" s="188"/>
      <c r="X81" s="286"/>
      <c r="Y81" s="286"/>
    </row>
    <row r="82" spans="1:25" ht="15.75" x14ac:dyDescent="0.45">
      <c r="A82" t="s">
        <v>105</v>
      </c>
      <c r="B82" s="303" t="s">
        <v>69</v>
      </c>
      <c r="C82" s="304">
        <v>43623</v>
      </c>
      <c r="D82" s="305" t="s">
        <v>137</v>
      </c>
      <c r="E82" s="306" t="s">
        <v>89</v>
      </c>
      <c r="F82" s="307">
        <v>552700</v>
      </c>
      <c r="G82" s="307">
        <v>535000</v>
      </c>
      <c r="H82" s="307">
        <v>154.18</v>
      </c>
      <c r="I82" s="307">
        <v>3128.4351964740222</v>
      </c>
      <c r="J82" s="308">
        <v>482342.13859236473</v>
      </c>
      <c r="K82" s="338">
        <v>219000</v>
      </c>
      <c r="L82" s="310">
        <v>3.2024606477293327E-2</v>
      </c>
      <c r="M82" s="332"/>
      <c r="N82" s="333"/>
      <c r="O82" s="329"/>
      <c r="P82" s="321"/>
      <c r="Q82" s="322"/>
      <c r="R82" s="188"/>
      <c r="S82" s="188"/>
      <c r="T82" s="188"/>
      <c r="U82" s="188"/>
      <c r="V82" s="188"/>
      <c r="W82" s="188"/>
      <c r="X82" s="286"/>
      <c r="Y82" s="286"/>
    </row>
    <row r="83" spans="1:25" ht="21" x14ac:dyDescent="0.45">
      <c r="A83" t="s">
        <v>110</v>
      </c>
      <c r="B83" s="303" t="s">
        <v>73</v>
      </c>
      <c r="C83" s="304">
        <v>43629</v>
      </c>
      <c r="D83" s="305" t="s">
        <v>138</v>
      </c>
      <c r="E83" s="306" t="s">
        <v>89</v>
      </c>
      <c r="F83" s="307">
        <v>363800</v>
      </c>
      <c r="G83" s="307">
        <v>349300</v>
      </c>
      <c r="H83" s="307">
        <v>121.74</v>
      </c>
      <c r="I83" s="307">
        <v>2640.5125677673732</v>
      </c>
      <c r="J83" s="308">
        <v>321456</v>
      </c>
      <c r="K83" s="338">
        <v>317900</v>
      </c>
      <c r="L83" s="310">
        <v>3.9857064321055513E-2</v>
      </c>
      <c r="M83" s="332">
        <v>3493</v>
      </c>
      <c r="N83" s="333"/>
      <c r="O83" s="329"/>
      <c r="P83" s="321"/>
      <c r="Q83" s="322"/>
      <c r="R83" s="323"/>
      <c r="S83" s="323"/>
      <c r="T83" s="323"/>
      <c r="U83" s="323"/>
      <c r="V83" s="323"/>
      <c r="W83" s="323"/>
      <c r="X83" s="286"/>
      <c r="Y83" s="286"/>
    </row>
    <row r="84" spans="1:25" ht="15.75" x14ac:dyDescent="0.45">
      <c r="A84" t="s">
        <v>105</v>
      </c>
      <c r="B84" s="303" t="s">
        <v>68</v>
      </c>
      <c r="C84" s="304">
        <v>43630</v>
      </c>
      <c r="D84" s="305" t="s">
        <v>139</v>
      </c>
      <c r="E84" s="306" t="s">
        <v>89</v>
      </c>
      <c r="F84" s="307">
        <v>342300</v>
      </c>
      <c r="G84" s="307">
        <v>328000</v>
      </c>
      <c r="H84" s="307">
        <v>127.47</v>
      </c>
      <c r="I84" s="307">
        <v>2347.6347375853143</v>
      </c>
      <c r="J84" s="308">
        <v>299253</v>
      </c>
      <c r="K84" s="338">
        <v>143000</v>
      </c>
      <c r="L84" s="310">
        <v>4.1776219690330074E-2</v>
      </c>
      <c r="M84" s="332">
        <v>6560</v>
      </c>
      <c r="N84" s="333"/>
      <c r="O84" s="329"/>
      <c r="P84" s="321"/>
      <c r="Q84" s="322"/>
      <c r="R84" s="188"/>
      <c r="S84" s="188"/>
      <c r="T84" s="188"/>
      <c r="U84" s="188"/>
      <c r="V84" s="188"/>
      <c r="W84" s="188"/>
      <c r="X84" s="286"/>
      <c r="Y84" s="286"/>
    </row>
    <row r="85" spans="1:25" ht="15.75" x14ac:dyDescent="0.45">
      <c r="A85" t="s">
        <v>110</v>
      </c>
      <c r="B85" s="324" t="s">
        <v>71</v>
      </c>
      <c r="C85" s="339">
        <v>43630</v>
      </c>
      <c r="D85" s="325" t="s">
        <v>140</v>
      </c>
      <c r="E85" s="311" t="s">
        <v>89</v>
      </c>
      <c r="F85" s="326">
        <v>-900000</v>
      </c>
      <c r="G85" s="326">
        <v>-900000</v>
      </c>
      <c r="H85" s="326">
        <v>-178.25</v>
      </c>
      <c r="I85" s="326">
        <v>4653.3856942496495</v>
      </c>
      <c r="J85" s="327">
        <v>-829466</v>
      </c>
      <c r="K85" s="338"/>
      <c r="L85" s="310">
        <v>0</v>
      </c>
      <c r="M85" s="332"/>
      <c r="N85" s="333"/>
      <c r="O85" s="329"/>
      <c r="P85" s="321"/>
      <c r="Q85" s="322"/>
      <c r="R85" s="188"/>
      <c r="S85" s="188"/>
      <c r="T85" s="188"/>
      <c r="U85" s="188"/>
      <c r="V85" s="188"/>
      <c r="W85" s="188"/>
      <c r="X85" s="286"/>
      <c r="Y85" s="286"/>
    </row>
    <row r="86" spans="1:25" ht="21" x14ac:dyDescent="0.45">
      <c r="A86" t="s">
        <v>122</v>
      </c>
      <c r="B86" s="303" t="s">
        <v>76</v>
      </c>
      <c r="C86" s="304">
        <v>43630</v>
      </c>
      <c r="D86" s="305" t="s">
        <v>141</v>
      </c>
      <c r="E86" s="306" t="s">
        <v>89</v>
      </c>
      <c r="F86" s="307">
        <v>1362134</v>
      </c>
      <c r="G86" s="307">
        <v>1340000</v>
      </c>
      <c r="H86" s="307">
        <v>369.38</v>
      </c>
      <c r="I86" s="307">
        <v>3445.0762114593454</v>
      </c>
      <c r="J86" s="308">
        <v>1272542.2509888529</v>
      </c>
      <c r="K86" s="338">
        <v>375000</v>
      </c>
      <c r="L86" s="310">
        <v>1.6249502618685074E-2</v>
      </c>
      <c r="M86" s="332"/>
      <c r="N86" s="333"/>
      <c r="O86" s="329"/>
      <c r="P86" s="321"/>
      <c r="Q86" s="322"/>
      <c r="R86" s="323"/>
      <c r="S86" s="323"/>
      <c r="T86" s="323"/>
      <c r="U86" s="323"/>
      <c r="V86" s="323"/>
      <c r="W86" s="323"/>
      <c r="X86" s="286"/>
      <c r="Y86" s="286"/>
    </row>
    <row r="87" spans="1:25" ht="21" x14ac:dyDescent="0.45">
      <c r="A87" t="s">
        <v>105</v>
      </c>
      <c r="B87" s="303" t="s">
        <v>67</v>
      </c>
      <c r="C87" s="304">
        <v>43630</v>
      </c>
      <c r="D87" s="305" t="s">
        <v>142</v>
      </c>
      <c r="E87" s="306" t="s">
        <v>89</v>
      </c>
      <c r="F87" s="307">
        <v>251598</v>
      </c>
      <c r="G87" s="307">
        <v>251598</v>
      </c>
      <c r="H87" s="307">
        <v>94.06</v>
      </c>
      <c r="I87" s="307">
        <v>2324.6013183074633</v>
      </c>
      <c r="J87" s="308">
        <v>218652</v>
      </c>
      <c r="K87" s="338"/>
      <c r="L87" s="310">
        <v>0</v>
      </c>
      <c r="M87" s="332"/>
      <c r="N87" s="333"/>
      <c r="O87" s="329"/>
      <c r="P87" s="321"/>
      <c r="Q87" s="322"/>
      <c r="R87" s="323"/>
      <c r="S87" s="323"/>
      <c r="T87" s="323"/>
      <c r="U87" s="323"/>
      <c r="V87" s="323"/>
      <c r="W87" s="323"/>
      <c r="X87" s="286"/>
      <c r="Y87" s="286"/>
    </row>
    <row r="88" spans="1:25" ht="21" x14ac:dyDescent="0.45">
      <c r="A88" t="s">
        <v>105</v>
      </c>
      <c r="B88" s="303" t="s">
        <v>67</v>
      </c>
      <c r="C88" s="304">
        <v>43630</v>
      </c>
      <c r="D88" s="305" t="s">
        <v>143</v>
      </c>
      <c r="E88" s="306" t="s">
        <v>89</v>
      </c>
      <c r="F88" s="307">
        <v>195402</v>
      </c>
      <c r="G88" s="307">
        <v>195402</v>
      </c>
      <c r="H88" s="307">
        <v>71.290000000000006</v>
      </c>
      <c r="I88" s="307">
        <v>2324.6037312386029</v>
      </c>
      <c r="J88" s="308">
        <v>165721</v>
      </c>
      <c r="K88" s="338">
        <v>70000</v>
      </c>
      <c r="L88" s="310">
        <v>0</v>
      </c>
      <c r="M88" s="332"/>
      <c r="N88" s="333"/>
      <c r="O88" s="329"/>
      <c r="P88" s="321"/>
      <c r="Q88" s="322"/>
      <c r="R88" s="323"/>
      <c r="S88" s="323"/>
      <c r="T88" s="323"/>
      <c r="U88" s="323"/>
      <c r="V88" s="323"/>
      <c r="W88" s="323"/>
      <c r="X88" s="286"/>
      <c r="Y88" s="286"/>
    </row>
    <row r="89" spans="1:25" ht="21" x14ac:dyDescent="0.45">
      <c r="A89" t="s">
        <v>105</v>
      </c>
      <c r="B89" s="303" t="s">
        <v>69</v>
      </c>
      <c r="C89" s="304">
        <v>43634</v>
      </c>
      <c r="D89" s="305" t="s">
        <v>144</v>
      </c>
      <c r="E89" s="306" t="s">
        <v>89</v>
      </c>
      <c r="F89" s="307">
        <v>503100</v>
      </c>
      <c r="G89" s="307">
        <v>487700</v>
      </c>
      <c r="H89" s="307">
        <v>138.83000000000001</v>
      </c>
      <c r="I89" s="307">
        <v>3126.0952676135039</v>
      </c>
      <c r="J89" s="308">
        <v>433995.80600278277</v>
      </c>
      <c r="K89" s="338">
        <v>265700</v>
      </c>
      <c r="L89" s="310">
        <v>3.0610216656728251E-2</v>
      </c>
      <c r="M89" s="332">
        <v>4000</v>
      </c>
      <c r="N89" s="333"/>
      <c r="O89" s="329"/>
      <c r="P89" s="321"/>
      <c r="Q89" s="322"/>
      <c r="R89" s="323"/>
      <c r="S89" s="323"/>
      <c r="T89" s="323"/>
      <c r="U89" s="323"/>
      <c r="V89" s="323"/>
      <c r="W89" s="323"/>
      <c r="X89" s="286"/>
      <c r="Y89" s="286"/>
    </row>
    <row r="90" spans="1:25" ht="21" x14ac:dyDescent="0.45">
      <c r="B90" s="303"/>
      <c r="C90" s="304"/>
      <c r="D90" s="305"/>
      <c r="E90" s="336" t="s">
        <v>145</v>
      </c>
      <c r="F90" s="313">
        <v>2671034</v>
      </c>
      <c r="G90" s="313">
        <v>2587000</v>
      </c>
      <c r="H90" s="314">
        <v>898.69999999999993</v>
      </c>
      <c r="I90" s="313">
        <v>2631.0183549393578</v>
      </c>
      <c r="J90" s="315">
        <v>2364496.1955840006</v>
      </c>
      <c r="K90" s="340"/>
      <c r="L90" s="310">
        <v>3.1461224379772057E-2</v>
      </c>
      <c r="M90" s="332"/>
      <c r="N90" s="333"/>
      <c r="O90" s="329"/>
      <c r="P90" s="321"/>
      <c r="Q90" s="322"/>
      <c r="R90" s="323"/>
      <c r="S90" s="323"/>
      <c r="T90" s="323"/>
      <c r="U90" s="323"/>
      <c r="V90" s="323"/>
      <c r="W90" s="323"/>
      <c r="X90" s="286"/>
      <c r="Y90" s="286"/>
    </row>
    <row r="91" spans="1:25" ht="21" x14ac:dyDescent="0.45">
      <c r="A91" t="s">
        <v>105</v>
      </c>
      <c r="B91" s="303" t="s">
        <v>69</v>
      </c>
      <c r="C91" s="304">
        <v>43647</v>
      </c>
      <c r="D91" s="305" t="s">
        <v>146</v>
      </c>
      <c r="E91" s="306" t="s">
        <v>89</v>
      </c>
      <c r="F91" s="307">
        <v>598000</v>
      </c>
      <c r="G91" s="307">
        <v>598000</v>
      </c>
      <c r="H91" s="307">
        <v>166.51</v>
      </c>
      <c r="I91" s="307">
        <v>3259.8642724160713</v>
      </c>
      <c r="J91" s="308">
        <v>542800</v>
      </c>
      <c r="K91" s="338">
        <v>35000</v>
      </c>
      <c r="L91" s="310">
        <v>0</v>
      </c>
      <c r="M91" s="332">
        <v>2000</v>
      </c>
      <c r="N91" s="333"/>
      <c r="O91" s="329"/>
      <c r="P91" s="321"/>
      <c r="Q91" s="322"/>
      <c r="R91" s="323"/>
      <c r="S91" s="323"/>
      <c r="T91" s="323"/>
      <c r="U91" s="323"/>
      <c r="V91" s="323"/>
      <c r="W91" s="323"/>
      <c r="X91" s="286"/>
      <c r="Y91" s="286"/>
    </row>
    <row r="92" spans="1:25" ht="21" x14ac:dyDescent="0.45">
      <c r="A92" t="s">
        <v>122</v>
      </c>
      <c r="B92" s="303" t="s">
        <v>76</v>
      </c>
      <c r="C92" s="304">
        <v>43665</v>
      </c>
      <c r="D92" s="305" t="s">
        <v>147</v>
      </c>
      <c r="E92" s="306" t="s">
        <v>89</v>
      </c>
      <c r="F92" s="307">
        <v>560000</v>
      </c>
      <c r="G92" s="307">
        <v>554000</v>
      </c>
      <c r="H92" s="307">
        <v>162.30000000000001</v>
      </c>
      <c r="I92" s="307">
        <v>3017.2299973593872</v>
      </c>
      <c r="J92" s="308">
        <v>489696.42857142858</v>
      </c>
      <c r="K92" s="338">
        <v>200000</v>
      </c>
      <c r="L92" s="310">
        <v>1.0714285714285676E-2</v>
      </c>
      <c r="M92" s="332"/>
      <c r="N92" s="333"/>
      <c r="O92" s="329"/>
      <c r="P92" s="321"/>
      <c r="Q92" s="322"/>
      <c r="R92" s="323"/>
      <c r="S92" s="323"/>
      <c r="T92" s="323"/>
      <c r="U92" s="323"/>
      <c r="V92" s="323"/>
      <c r="W92" s="323"/>
      <c r="X92" s="286"/>
      <c r="Y92" s="286"/>
    </row>
    <row r="93" spans="1:25" ht="21" x14ac:dyDescent="0.45">
      <c r="A93" t="s">
        <v>105</v>
      </c>
      <c r="B93" s="303" t="s">
        <v>67</v>
      </c>
      <c r="C93" s="304">
        <v>43677</v>
      </c>
      <c r="D93" s="305" t="s">
        <v>148</v>
      </c>
      <c r="E93" s="306" t="s">
        <v>89</v>
      </c>
      <c r="F93" s="307">
        <v>266000</v>
      </c>
      <c r="G93" s="307">
        <v>258000</v>
      </c>
      <c r="H93" s="307">
        <v>90.81</v>
      </c>
      <c r="I93" s="307">
        <v>2424.5457548728114</v>
      </c>
      <c r="J93" s="308">
        <v>220173</v>
      </c>
      <c r="K93" s="338">
        <v>206000</v>
      </c>
      <c r="L93" s="310">
        <v>3.007518796992481E-2</v>
      </c>
      <c r="M93" s="332">
        <v>10320</v>
      </c>
      <c r="N93" s="333"/>
      <c r="O93" s="329"/>
      <c r="P93" s="321"/>
      <c r="Q93" s="322"/>
      <c r="R93" s="323"/>
      <c r="S93" s="323"/>
      <c r="T93" s="323"/>
      <c r="U93" s="323"/>
      <c r="V93" s="323"/>
      <c r="W93" s="323"/>
      <c r="X93" s="286"/>
      <c r="Y93" s="286"/>
    </row>
    <row r="94" spans="1:25" ht="21" x14ac:dyDescent="0.45">
      <c r="A94" t="s">
        <v>105</v>
      </c>
      <c r="B94" s="303" t="s">
        <v>69</v>
      </c>
      <c r="C94" s="304">
        <v>43677</v>
      </c>
      <c r="D94" s="305" t="s">
        <v>149</v>
      </c>
      <c r="E94" s="306" t="s">
        <v>89</v>
      </c>
      <c r="F94" s="307">
        <v>220600</v>
      </c>
      <c r="G94" s="307">
        <v>216200</v>
      </c>
      <c r="H94" s="307">
        <v>66.3</v>
      </c>
      <c r="I94" s="307">
        <v>2787.7526395173454</v>
      </c>
      <c r="J94" s="308">
        <v>184828</v>
      </c>
      <c r="K94" s="338">
        <v>47300</v>
      </c>
      <c r="L94" s="310"/>
      <c r="M94" s="332"/>
      <c r="N94" s="333"/>
      <c r="O94" s="329"/>
      <c r="P94" s="321"/>
      <c r="Q94" s="322"/>
      <c r="R94" s="323"/>
      <c r="S94" s="323"/>
      <c r="T94" s="323"/>
      <c r="U94" s="323"/>
      <c r="V94" s="323"/>
      <c r="W94" s="323"/>
      <c r="X94" s="286"/>
      <c r="Y94" s="286"/>
    </row>
    <row r="95" spans="1:25" ht="21" x14ac:dyDescent="0.45">
      <c r="A95" t="s">
        <v>105</v>
      </c>
      <c r="B95" s="303" t="s">
        <v>68</v>
      </c>
      <c r="C95" s="304">
        <v>43677</v>
      </c>
      <c r="D95" s="305" t="s">
        <v>150</v>
      </c>
      <c r="E95" s="306" t="s">
        <v>89</v>
      </c>
      <c r="F95" s="307">
        <v>274700</v>
      </c>
      <c r="G95" s="307">
        <v>269200</v>
      </c>
      <c r="H95" s="307">
        <v>90.4</v>
      </c>
      <c r="I95" s="307">
        <v>2631.0398230088495</v>
      </c>
      <c r="J95" s="308">
        <v>237846</v>
      </c>
      <c r="K95" s="338">
        <v>48700</v>
      </c>
      <c r="L95" s="310"/>
      <c r="M95" s="332"/>
      <c r="N95" s="333"/>
      <c r="O95" s="329"/>
      <c r="P95" s="321"/>
      <c r="Q95" s="322"/>
      <c r="R95" s="323"/>
      <c r="S95" s="323"/>
      <c r="T95" s="323"/>
      <c r="U95" s="323"/>
      <c r="V95" s="323"/>
      <c r="W95" s="323"/>
      <c r="X95" s="286"/>
      <c r="Y95" s="286"/>
    </row>
    <row r="96" spans="1:25" ht="21" x14ac:dyDescent="0.45">
      <c r="B96" s="303"/>
      <c r="C96" s="304"/>
      <c r="D96" s="305"/>
      <c r="E96" s="336" t="s">
        <v>151</v>
      </c>
      <c r="F96" s="313">
        <v>1919300</v>
      </c>
      <c r="G96" s="313">
        <v>1895400</v>
      </c>
      <c r="H96" s="341">
        <v>576.32000000000005</v>
      </c>
      <c r="I96" s="313">
        <v>2906.9673594035057</v>
      </c>
      <c r="J96" s="315">
        <v>1675343.4285714286</v>
      </c>
      <c r="K96" s="340"/>
      <c r="L96" s="310">
        <v>1.2452456624811092E-2</v>
      </c>
      <c r="M96" s="342"/>
      <c r="N96" s="333"/>
      <c r="O96" s="329"/>
      <c r="P96" s="321"/>
      <c r="Q96" s="322"/>
      <c r="R96" s="323"/>
      <c r="S96" s="323"/>
      <c r="T96" s="323"/>
      <c r="U96" s="323"/>
      <c r="V96" s="323"/>
      <c r="W96" s="323"/>
      <c r="X96" s="286"/>
      <c r="Y96" s="286"/>
    </row>
    <row r="97" spans="1:25" ht="21" x14ac:dyDescent="0.45">
      <c r="A97" t="s">
        <v>105</v>
      </c>
      <c r="B97" s="303" t="s">
        <v>69</v>
      </c>
      <c r="C97" s="304">
        <v>43686</v>
      </c>
      <c r="D97" s="305" t="s">
        <v>152</v>
      </c>
      <c r="E97" s="306" t="s">
        <v>89</v>
      </c>
      <c r="F97" s="307">
        <v>370600</v>
      </c>
      <c r="G97" s="307">
        <v>369900</v>
      </c>
      <c r="H97" s="307">
        <v>100.57</v>
      </c>
      <c r="I97" s="307">
        <v>3318.7630506115147</v>
      </c>
      <c r="J97" s="308">
        <v>333768</v>
      </c>
      <c r="K97" s="338">
        <v>134000</v>
      </c>
      <c r="L97" s="310">
        <v>1.8888289260657887E-3</v>
      </c>
      <c r="M97" s="300"/>
      <c r="N97" s="301"/>
      <c r="O97" s="329"/>
      <c r="P97" s="321"/>
      <c r="Q97" s="322"/>
      <c r="R97" s="323"/>
      <c r="S97" s="323"/>
      <c r="T97" s="323"/>
      <c r="U97" s="323"/>
      <c r="V97" s="323"/>
      <c r="W97" s="323"/>
      <c r="X97" s="286"/>
      <c r="Y97" s="286"/>
    </row>
    <row r="98" spans="1:25" ht="21" x14ac:dyDescent="0.45">
      <c r="A98" t="s">
        <v>105</v>
      </c>
      <c r="B98" s="303" t="s">
        <v>68</v>
      </c>
      <c r="C98" s="304">
        <v>43692</v>
      </c>
      <c r="D98" s="305" t="s">
        <v>153</v>
      </c>
      <c r="E98" s="306" t="s">
        <v>89</v>
      </c>
      <c r="F98" s="307">
        <v>271100</v>
      </c>
      <c r="G98" s="307">
        <v>271100</v>
      </c>
      <c r="H98" s="307">
        <v>104.39</v>
      </c>
      <c r="I98" s="307">
        <v>2250.2155378867706</v>
      </c>
      <c r="J98" s="308">
        <v>234900</v>
      </c>
      <c r="K98" s="309">
        <v>30000</v>
      </c>
      <c r="L98" s="310">
        <v>0</v>
      </c>
      <c r="M98" s="300"/>
      <c r="N98" s="301"/>
      <c r="O98" s="329"/>
      <c r="P98" s="321"/>
      <c r="Q98" s="322"/>
      <c r="R98" s="323"/>
      <c r="S98" s="323"/>
      <c r="T98" s="323"/>
      <c r="U98" s="323"/>
      <c r="V98" s="323"/>
      <c r="W98" s="323"/>
      <c r="X98" s="286"/>
      <c r="Y98" s="286"/>
    </row>
    <row r="99" spans="1:25" ht="21.4" thickBot="1" x14ac:dyDescent="0.5">
      <c r="B99" s="343"/>
      <c r="C99" s="344"/>
      <c r="D99" s="345"/>
      <c r="E99" s="346" t="s">
        <v>154</v>
      </c>
      <c r="F99" s="347">
        <v>641700</v>
      </c>
      <c r="G99" s="347">
        <v>641000</v>
      </c>
      <c r="H99" s="348">
        <v>204.95999999999998</v>
      </c>
      <c r="I99" s="347">
        <v>2774.5316159250588</v>
      </c>
      <c r="J99" s="349">
        <v>568668</v>
      </c>
      <c r="K99" s="350"/>
      <c r="L99" s="310">
        <v>1.0908524232506878E-3</v>
      </c>
      <c r="M99" s="300"/>
      <c r="N99" s="301"/>
      <c r="O99" s="329"/>
      <c r="P99" s="321"/>
      <c r="Q99" s="322"/>
      <c r="R99" s="188"/>
      <c r="S99" s="188"/>
      <c r="T99" s="188"/>
      <c r="U99" s="188"/>
      <c r="V99" s="188"/>
      <c r="W99" s="188"/>
      <c r="X99" s="286"/>
      <c r="Y99" s="286"/>
    </row>
    <row r="100" spans="1:25" x14ac:dyDescent="0.45">
      <c r="B100" s="351"/>
      <c r="C100" s="352"/>
      <c r="D100" s="353"/>
      <c r="E100" s="354"/>
      <c r="F100" s="355"/>
      <c r="G100" s="356"/>
      <c r="H100" s="355"/>
      <c r="I100" s="357"/>
      <c r="J100" s="173"/>
      <c r="K100" s="350"/>
      <c r="L100" s="299"/>
      <c r="M100" s="301"/>
      <c r="N100" s="301"/>
      <c r="O100" s="329">
        <v>11146777</v>
      </c>
      <c r="P100" s="321"/>
      <c r="Q100" s="322"/>
      <c r="R100" s="188"/>
      <c r="S100" s="188"/>
      <c r="T100" s="188"/>
      <c r="U100" s="188"/>
      <c r="V100" s="188"/>
      <c r="W100" s="188"/>
      <c r="X100" s="286"/>
      <c r="Y100" s="286"/>
    </row>
    <row r="101" spans="1:25" ht="35.25" thickBot="1" x14ac:dyDescent="0.5">
      <c r="A101" s="183"/>
      <c r="B101" s="358"/>
      <c r="C101" s="359" t="s">
        <v>155</v>
      </c>
      <c r="D101" s="359" t="s">
        <v>156</v>
      </c>
      <c r="E101" s="359" t="s">
        <v>157</v>
      </c>
      <c r="F101" s="359" t="s">
        <v>89</v>
      </c>
      <c r="G101" s="359" t="s">
        <v>158</v>
      </c>
      <c r="H101" s="360" t="s">
        <v>159</v>
      </c>
      <c r="I101" s="360" t="s">
        <v>160</v>
      </c>
      <c r="J101" s="361" t="s">
        <v>161</v>
      </c>
      <c r="K101" s="359" t="s">
        <v>162</v>
      </c>
      <c r="L101" s="362" t="s">
        <v>163</v>
      </c>
      <c r="M101" s="363">
        <v>29277</v>
      </c>
      <c r="N101" s="364"/>
      <c r="O101" s="364"/>
      <c r="P101" s="321"/>
      <c r="Q101" s="322"/>
      <c r="R101" s="323"/>
      <c r="S101" s="323"/>
      <c r="T101" s="323"/>
      <c r="U101" s="323"/>
      <c r="V101" s="323"/>
      <c r="W101" s="323"/>
      <c r="X101" s="286"/>
      <c r="Y101" s="365"/>
    </row>
    <row r="102" spans="1:25" ht="16.149999999999999" thickBot="1" x14ac:dyDescent="0.55000000000000004">
      <c r="B102" s="366" t="s">
        <v>164</v>
      </c>
      <c r="C102" s="367">
        <v>0.16397571396447044</v>
      </c>
      <c r="D102" s="367">
        <v>0</v>
      </c>
      <c r="E102" s="368">
        <v>0</v>
      </c>
      <c r="F102" s="369">
        <v>0.83602428603552958</v>
      </c>
      <c r="G102" s="370">
        <v>11117500</v>
      </c>
      <c r="H102" s="370">
        <v>3625.2999999999997</v>
      </c>
      <c r="I102" s="370">
        <v>2802.9624842813432</v>
      </c>
      <c r="J102" s="370">
        <v>10161579.894265153</v>
      </c>
      <c r="K102" s="371">
        <v>3066.642760599123</v>
      </c>
      <c r="L102" s="362" t="s">
        <v>165</v>
      </c>
      <c r="M102" s="301"/>
      <c r="N102" s="372"/>
      <c r="O102" s="373"/>
      <c r="P102" s="374"/>
      <c r="Q102" s="375"/>
      <c r="R102" s="173"/>
      <c r="S102" s="173"/>
      <c r="T102" s="173"/>
      <c r="U102" s="173"/>
      <c r="V102" s="173"/>
      <c r="W102" s="173"/>
      <c r="X102" s="183"/>
      <c r="Y102" s="178"/>
    </row>
    <row r="103" spans="1:25" ht="16.149999999999999" thickBot="1" x14ac:dyDescent="0.5">
      <c r="B103" s="376" t="s">
        <v>166</v>
      </c>
      <c r="C103" s="377">
        <v>0.126176346479731</v>
      </c>
      <c r="D103" s="377">
        <v>0</v>
      </c>
      <c r="E103" s="377">
        <v>0.16217083911891006</v>
      </c>
      <c r="F103" s="378">
        <v>0.71165281440135897</v>
      </c>
      <c r="G103" s="379">
        <v>15335679.42</v>
      </c>
      <c r="H103" s="379">
        <v>4788.58</v>
      </c>
      <c r="I103" s="379">
        <v>2890.2306620767213</v>
      </c>
      <c r="J103" s="379">
        <v>13840100.743807346</v>
      </c>
      <c r="K103" s="379">
        <v>3202.5526189392262</v>
      </c>
      <c r="L103" s="380">
        <v>5936815</v>
      </c>
      <c r="M103" s="381">
        <v>0.53400629637958175</v>
      </c>
      <c r="N103" s="382"/>
      <c r="O103" s="375"/>
      <c r="P103" s="374"/>
      <c r="Q103" s="375"/>
      <c r="R103" s="173"/>
      <c r="S103" s="173"/>
      <c r="T103" s="173"/>
      <c r="U103" s="173"/>
      <c r="V103" s="173"/>
      <c r="W103" s="173"/>
      <c r="X103" s="178"/>
      <c r="Y103" s="173"/>
    </row>
    <row r="104" spans="1:25" ht="21.4" thickBot="1" x14ac:dyDescent="0.5">
      <c r="B104" s="514"/>
      <c r="C104" s="514"/>
      <c r="D104" s="383"/>
      <c r="E104" s="514"/>
      <c r="F104" s="384"/>
      <c r="G104" s="385"/>
      <c r="H104" s="514"/>
      <c r="I104" s="514"/>
      <c r="J104" s="514"/>
      <c r="K104" s="386"/>
      <c r="L104" s="176"/>
      <c r="M104" s="372"/>
      <c r="N104" s="372"/>
      <c r="O104" s="373"/>
      <c r="P104" s="374"/>
      <c r="Q104" s="375"/>
      <c r="R104" s="323"/>
      <c r="S104" s="323"/>
      <c r="T104" s="323"/>
      <c r="U104" s="323"/>
      <c r="V104" s="323"/>
      <c r="W104" s="323"/>
      <c r="X104" s="173"/>
      <c r="Y104" s="178"/>
    </row>
    <row r="105" spans="1:25" ht="21.4" thickBot="1" x14ac:dyDescent="0.5">
      <c r="A105" s="169"/>
      <c r="B105" s="387" t="s">
        <v>167</v>
      </c>
      <c r="C105" s="388"/>
      <c r="D105" s="389" t="s">
        <v>168</v>
      </c>
      <c r="E105" s="390" t="s">
        <v>169</v>
      </c>
      <c r="F105" s="391"/>
      <c r="G105" s="392"/>
      <c r="H105" s="393"/>
      <c r="I105" s="394"/>
      <c r="J105" s="170"/>
      <c r="K105" s="386"/>
      <c r="L105" s="176"/>
      <c r="M105" s="372"/>
      <c r="N105" s="372"/>
      <c r="O105" s="395"/>
      <c r="P105" s="374"/>
      <c r="Q105" s="375"/>
      <c r="R105" s="173"/>
      <c r="S105" s="173"/>
      <c r="T105" s="173"/>
      <c r="U105" s="173"/>
      <c r="V105" s="173"/>
      <c r="W105" s="173"/>
      <c r="X105" s="396"/>
      <c r="Y105" s="396"/>
    </row>
    <row r="106" spans="1:25" x14ac:dyDescent="0.45">
      <c r="A106" s="183"/>
      <c r="B106" s="358"/>
      <c r="C106" s="183"/>
      <c r="D106" s="183"/>
      <c r="E106" s="183"/>
      <c r="F106" s="183"/>
      <c r="G106" s="183"/>
      <c r="H106" s="397"/>
      <c r="I106" s="398"/>
      <c r="J106" s="183"/>
      <c r="K106" s="183"/>
      <c r="L106" s="365"/>
      <c r="M106" s="399"/>
      <c r="N106" s="399"/>
      <c r="O106" s="400"/>
      <c r="P106" s="374"/>
      <c r="Q106" s="375"/>
      <c r="R106" s="173"/>
      <c r="S106" s="173"/>
      <c r="T106" s="173"/>
      <c r="U106" s="173"/>
      <c r="V106" s="173"/>
      <c r="W106" s="173"/>
      <c r="X106" s="178"/>
      <c r="Y106" s="401"/>
    </row>
    <row r="107" spans="1:25" ht="21" x14ac:dyDescent="0.45">
      <c r="A107" s="183"/>
      <c r="B107" s="358"/>
      <c r="C107" s="183"/>
      <c r="D107" s="183"/>
      <c r="E107" s="183"/>
      <c r="F107" s="183"/>
      <c r="G107" s="402"/>
      <c r="H107" s="358"/>
      <c r="I107" s="403"/>
      <c r="J107" s="183"/>
      <c r="K107" s="183"/>
      <c r="L107" s="365"/>
      <c r="M107" s="399"/>
      <c r="N107" s="399"/>
      <c r="O107" s="400"/>
      <c r="P107" s="374"/>
      <c r="Q107" s="375"/>
      <c r="R107" s="323"/>
      <c r="S107" s="323"/>
      <c r="T107" s="323"/>
      <c r="U107" s="323"/>
      <c r="V107" s="323"/>
      <c r="W107" s="323"/>
      <c r="X107" s="401"/>
      <c r="Y107" s="401"/>
    </row>
    <row r="108" spans="1:25" ht="28.5" x14ac:dyDescent="0.85">
      <c r="A108" s="171"/>
      <c r="B108" s="172" t="s">
        <v>63</v>
      </c>
      <c r="C108" s="173"/>
      <c r="D108" s="173"/>
      <c r="E108" s="173"/>
      <c r="F108" s="173"/>
      <c r="G108" s="404">
        <v>43700</v>
      </c>
      <c r="H108" s="173"/>
      <c r="I108" s="173"/>
      <c r="J108" s="173"/>
      <c r="K108" s="175"/>
      <c r="L108" s="176"/>
      <c r="M108" s="177"/>
      <c r="N108" s="399"/>
      <c r="O108" s="400"/>
      <c r="P108" s="374"/>
      <c r="Q108" s="375"/>
      <c r="R108" s="173"/>
      <c r="S108" s="173"/>
      <c r="T108" s="173"/>
      <c r="U108" s="173"/>
      <c r="V108" s="173"/>
      <c r="W108" s="173"/>
      <c r="X108" s="401"/>
      <c r="Y108" s="401"/>
    </row>
    <row r="109" spans="1:25" x14ac:dyDescent="0.45">
      <c r="A109" s="183"/>
      <c r="B109" s="358"/>
      <c r="C109" s="183"/>
      <c r="D109" s="183"/>
      <c r="E109" s="183"/>
      <c r="F109" s="183"/>
      <c r="G109" s="405"/>
      <c r="H109" s="406"/>
      <c r="I109" s="183"/>
      <c r="J109" s="183"/>
      <c r="K109" s="183"/>
      <c r="L109" s="365"/>
      <c r="M109" s="399"/>
      <c r="N109" s="399"/>
      <c r="O109" s="400"/>
      <c r="P109" s="374"/>
      <c r="Q109" s="375"/>
      <c r="R109" s="173"/>
      <c r="S109" s="173"/>
      <c r="T109" s="173"/>
      <c r="U109" s="173"/>
      <c r="V109" s="173"/>
      <c r="W109" s="173"/>
      <c r="X109" s="401"/>
      <c r="Y109" s="401"/>
    </row>
    <row r="110" spans="1:25" ht="21" x14ac:dyDescent="0.45">
      <c r="B110" s="514"/>
      <c r="C110" s="173"/>
      <c r="D110" s="173"/>
      <c r="E110" s="173"/>
      <c r="F110" s="173"/>
      <c r="G110" s="173"/>
      <c r="H110" s="173"/>
      <c r="I110" s="173"/>
      <c r="J110" s="173"/>
      <c r="K110" s="175"/>
      <c r="L110" s="176"/>
      <c r="M110" s="177"/>
      <c r="N110" s="177"/>
      <c r="O110" s="178"/>
      <c r="P110" s="514"/>
      <c r="Q110" s="173"/>
      <c r="R110" s="323"/>
      <c r="S110" s="323"/>
      <c r="T110" s="323"/>
      <c r="U110" s="323"/>
      <c r="V110" s="323"/>
      <c r="W110" s="323"/>
      <c r="X110" s="401"/>
      <c r="Y110" s="178"/>
    </row>
    <row r="111" spans="1:25" x14ac:dyDescent="0.45">
      <c r="B111" s="514"/>
      <c r="C111" s="173"/>
      <c r="D111" s="173"/>
      <c r="E111" s="173"/>
      <c r="F111" s="173"/>
      <c r="G111" s="173"/>
      <c r="H111" s="173"/>
      <c r="I111" s="173"/>
      <c r="J111" s="173"/>
      <c r="K111" s="175"/>
      <c r="L111" s="176"/>
      <c r="M111" s="177"/>
      <c r="N111" s="177"/>
      <c r="O111" s="178"/>
      <c r="P111" s="514"/>
      <c r="Q111" s="173"/>
      <c r="R111" s="173"/>
      <c r="S111" s="173"/>
      <c r="T111" s="173"/>
      <c r="U111" s="173"/>
      <c r="V111" s="173"/>
      <c r="W111" s="173"/>
      <c r="X111" s="178"/>
      <c r="Y111" s="178"/>
    </row>
    <row r="112" spans="1:25" x14ac:dyDescent="0.45">
      <c r="B112" s="514"/>
      <c r="C112" s="173"/>
      <c r="D112" s="173"/>
      <c r="E112" s="173"/>
      <c r="F112" s="173"/>
      <c r="G112" s="173"/>
      <c r="H112" s="173"/>
      <c r="I112" s="173"/>
      <c r="J112" s="173"/>
      <c r="K112" s="175"/>
      <c r="L112" s="176"/>
      <c r="M112" s="177"/>
      <c r="N112" s="177"/>
      <c r="O112" s="178"/>
      <c r="P112" s="514"/>
      <c r="Q112" s="173"/>
      <c r="R112" s="173"/>
      <c r="S112" s="173"/>
      <c r="T112" s="173"/>
      <c r="U112" s="173"/>
      <c r="V112" s="173"/>
      <c r="W112" s="173"/>
      <c r="X112" s="178"/>
      <c r="Y112" s="178"/>
    </row>
    <row r="113" spans="2:25" ht="36" x14ac:dyDescent="0.45">
      <c r="B113" s="514"/>
      <c r="C113" s="173"/>
      <c r="D113" s="173"/>
      <c r="E113" s="173"/>
      <c r="F113" s="173"/>
      <c r="G113" s="407"/>
      <c r="H113" s="173"/>
      <c r="I113" s="408"/>
      <c r="J113" s="173"/>
      <c r="K113" s="175"/>
      <c r="L113" s="176"/>
      <c r="M113" s="177"/>
      <c r="N113" s="177"/>
      <c r="O113" s="409"/>
      <c r="P113" s="514"/>
      <c r="Q113" s="173"/>
      <c r="R113" s="323"/>
      <c r="S113" s="323"/>
      <c r="T113" s="323"/>
      <c r="U113" s="323"/>
      <c r="V113" s="323"/>
      <c r="W113" s="323"/>
      <c r="X113" s="178"/>
      <c r="Y113" s="178"/>
    </row>
    <row r="114" spans="2:25" x14ac:dyDescent="0.45">
      <c r="B114" s="514"/>
      <c r="C114" s="173"/>
      <c r="D114" s="173"/>
      <c r="E114" s="173"/>
      <c r="F114" s="173"/>
      <c r="G114" s="173"/>
      <c r="H114" s="173"/>
      <c r="I114" s="173"/>
      <c r="J114" s="173"/>
      <c r="K114" s="175"/>
      <c r="L114" s="176"/>
      <c r="M114" s="177"/>
      <c r="N114" s="177"/>
      <c r="O114" s="178"/>
      <c r="P114" s="514"/>
      <c r="Q114" s="173"/>
      <c r="R114" s="173"/>
      <c r="S114" s="173"/>
      <c r="T114" s="173"/>
      <c r="U114" s="173"/>
      <c r="V114" s="173"/>
      <c r="W114" s="173"/>
      <c r="X114" s="178"/>
      <c r="Y114" s="178"/>
    </row>
    <row r="115" spans="2:25" x14ac:dyDescent="0.45">
      <c r="B115" s="514"/>
      <c r="C115" s="173"/>
      <c r="D115" s="173"/>
      <c r="E115" s="173"/>
      <c r="F115" s="173"/>
      <c r="G115" s="173"/>
      <c r="H115" s="173"/>
      <c r="I115" s="173"/>
      <c r="J115" s="173"/>
      <c r="K115" s="175"/>
      <c r="L115" s="176"/>
      <c r="M115" s="177"/>
      <c r="N115" s="177"/>
      <c r="O115" s="178"/>
      <c r="P115" s="514"/>
      <c r="Q115" s="173"/>
      <c r="R115" s="173"/>
      <c r="S115" s="173"/>
      <c r="T115" s="173"/>
      <c r="U115" s="173"/>
      <c r="V115" s="173"/>
      <c r="W115" s="173"/>
      <c r="X115" s="178"/>
      <c r="Y115" s="178"/>
    </row>
    <row r="116" spans="2:25" ht="28.5" x14ac:dyDescent="0.85">
      <c r="B116" s="172" t="s">
        <v>170</v>
      </c>
      <c r="C116" s="410"/>
      <c r="D116" s="173"/>
      <c r="E116" s="173"/>
      <c r="F116" s="173"/>
      <c r="G116" s="411">
        <v>43700</v>
      </c>
      <c r="H116" s="173"/>
      <c r="I116" s="173"/>
      <c r="J116" s="173"/>
      <c r="K116" s="175"/>
      <c r="L116" s="176"/>
      <c r="M116" s="177"/>
      <c r="N116" s="177"/>
      <c r="O116" s="178"/>
      <c r="P116" s="514"/>
      <c r="Q116" s="173"/>
      <c r="R116" s="323"/>
      <c r="S116" s="323"/>
      <c r="T116" s="323"/>
      <c r="U116" s="323"/>
      <c r="V116" s="323"/>
      <c r="W116" s="323"/>
      <c r="X116" s="178"/>
      <c r="Y116" s="178"/>
    </row>
    <row r="117" spans="2:25" x14ac:dyDescent="0.45">
      <c r="B117" s="514"/>
      <c r="C117" s="173"/>
      <c r="D117" s="173"/>
      <c r="E117" s="173"/>
      <c r="F117" s="258"/>
      <c r="G117" s="173"/>
      <c r="H117" s="173"/>
      <c r="I117" s="173"/>
      <c r="J117" s="173"/>
      <c r="K117" s="175"/>
      <c r="L117" s="176"/>
      <c r="M117" s="177"/>
      <c r="N117" s="177"/>
      <c r="O117" s="178"/>
      <c r="P117" s="514"/>
      <c r="Q117" s="173"/>
      <c r="R117" s="173"/>
      <c r="S117" s="173"/>
      <c r="T117" s="173"/>
      <c r="U117" s="173"/>
      <c r="V117" s="173"/>
      <c r="W117" s="173"/>
      <c r="X117" s="178"/>
      <c r="Y117" s="178"/>
    </row>
    <row r="118" spans="2:25" x14ac:dyDescent="0.45">
      <c r="B118" s="514"/>
      <c r="C118" s="173"/>
      <c r="D118" s="173"/>
      <c r="E118" s="173"/>
      <c r="F118" s="173"/>
      <c r="G118" s="173"/>
      <c r="H118" s="173"/>
      <c r="I118" s="173"/>
      <c r="J118" s="173"/>
      <c r="K118" s="175"/>
      <c r="L118" s="176"/>
      <c r="M118" s="177"/>
      <c r="N118" s="177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</row>
    <row r="119" spans="2:25" ht="14.65" thickBot="1" x14ac:dyDescent="0.5">
      <c r="B119" s="514"/>
      <c r="C119" s="173"/>
      <c r="D119" s="173"/>
      <c r="E119" s="173"/>
      <c r="F119" s="173"/>
      <c r="G119" s="408"/>
      <c r="H119" s="173"/>
      <c r="I119" s="173"/>
      <c r="J119" s="173"/>
      <c r="K119" s="175"/>
      <c r="L119" s="176"/>
      <c r="M119" s="177"/>
      <c r="N119" s="177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</row>
    <row r="120" spans="2:25" ht="14.65" thickBot="1" x14ac:dyDescent="0.5">
      <c r="B120" s="412" t="s">
        <v>171</v>
      </c>
      <c r="C120" s="413" t="s">
        <v>67</v>
      </c>
      <c r="D120" s="414" t="s">
        <v>68</v>
      </c>
      <c r="E120" s="414" t="s">
        <v>69</v>
      </c>
      <c r="F120" s="414" t="s">
        <v>70</v>
      </c>
      <c r="G120" s="414" t="s">
        <v>71</v>
      </c>
      <c r="H120" s="414" t="s">
        <v>72</v>
      </c>
      <c r="I120" s="414" t="s">
        <v>73</v>
      </c>
      <c r="J120" s="414" t="s">
        <v>74</v>
      </c>
      <c r="K120" s="414" t="s">
        <v>75</v>
      </c>
      <c r="L120" s="414" t="s">
        <v>76</v>
      </c>
      <c r="M120" s="415" t="s">
        <v>77</v>
      </c>
      <c r="N120" s="177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</row>
    <row r="121" spans="2:25" x14ac:dyDescent="0.45">
      <c r="B121" s="416" t="s">
        <v>172</v>
      </c>
      <c r="C121" s="417">
        <v>11933.193333333325</v>
      </c>
      <c r="D121" s="418">
        <v>9421.7333333333354</v>
      </c>
      <c r="E121" s="418">
        <v>10579.693333333329</v>
      </c>
      <c r="F121" s="418">
        <v>841.98166666666668</v>
      </c>
      <c r="G121" s="418">
        <v>10118.226666666669</v>
      </c>
      <c r="H121" s="418">
        <v>1551.6333333333334</v>
      </c>
      <c r="I121" s="418">
        <v>1480.31</v>
      </c>
      <c r="J121" s="418">
        <v>2111.8599999999997</v>
      </c>
      <c r="K121" s="418">
        <v>9317.5</v>
      </c>
      <c r="L121" s="418">
        <v>4225</v>
      </c>
      <c r="M121" s="419">
        <v>61581.131666666653</v>
      </c>
      <c r="N121" s="177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</row>
    <row r="122" spans="2:25" x14ac:dyDescent="0.45">
      <c r="B122" s="416" t="s">
        <v>159</v>
      </c>
      <c r="C122" s="420">
        <v>7261.18001</v>
      </c>
      <c r="D122" s="421">
        <v>3674.96</v>
      </c>
      <c r="E122" s="421">
        <v>7191.8133333333344</v>
      </c>
      <c r="F122" s="421">
        <v>730.28666666666663</v>
      </c>
      <c r="G122" s="421">
        <v>9356.7433333333356</v>
      </c>
      <c r="H122" s="421">
        <v>1305.6933333333334</v>
      </c>
      <c r="I122" s="421">
        <v>1223.7733333333333</v>
      </c>
      <c r="J122" s="421">
        <v>1941.59</v>
      </c>
      <c r="K122" s="421">
        <v>1362.25</v>
      </c>
      <c r="L122" s="421">
        <v>1543.63</v>
      </c>
      <c r="M122" s="422">
        <v>35591.920010000002</v>
      </c>
      <c r="N122" s="177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</row>
    <row r="123" spans="2:25" x14ac:dyDescent="0.45">
      <c r="B123" s="423" t="s">
        <v>94</v>
      </c>
      <c r="C123" s="420">
        <v>4672.0133233333254</v>
      </c>
      <c r="D123" s="421">
        <v>5746.7733333333354</v>
      </c>
      <c r="E123" s="421">
        <v>3387.8799999999947</v>
      </c>
      <c r="F123" s="421">
        <v>111.69500000000005</v>
      </c>
      <c r="G123" s="421">
        <v>761.48333333333358</v>
      </c>
      <c r="H123" s="421">
        <v>245.94000000000005</v>
      </c>
      <c r="I123" s="421">
        <v>256.53666666666663</v>
      </c>
      <c r="J123" s="421">
        <v>170.26999999999975</v>
      </c>
      <c r="K123" s="421">
        <v>7955.25</v>
      </c>
      <c r="L123" s="421">
        <v>2681.37</v>
      </c>
      <c r="M123" s="422">
        <v>25989.211656666655</v>
      </c>
      <c r="N123" s="177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</row>
    <row r="124" spans="2:25" ht="14.65" thickBot="1" x14ac:dyDescent="0.5">
      <c r="B124" s="424" t="s">
        <v>173</v>
      </c>
      <c r="C124" s="425">
        <v>0.60848591044922917</v>
      </c>
      <c r="D124" s="426">
        <v>0.39005137058998335</v>
      </c>
      <c r="E124" s="426">
        <v>0.6797752171770578</v>
      </c>
      <c r="F124" s="426">
        <v>0.8673427172800674</v>
      </c>
      <c r="G124" s="426">
        <v>0.92474142372774149</v>
      </c>
      <c r="H124" s="426">
        <v>0.84149605791746329</v>
      </c>
      <c r="I124" s="426">
        <v>0.82670071358927077</v>
      </c>
      <c r="J124" s="426">
        <v>0.91937439034784518</v>
      </c>
      <c r="K124" s="426">
        <v>0.14620338073517575</v>
      </c>
      <c r="L124" s="426">
        <v>0.36535621301775151</v>
      </c>
      <c r="M124" s="427">
        <v>0.57796794321117695</v>
      </c>
      <c r="N124" s="177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</row>
    <row r="125" spans="2:25" x14ac:dyDescent="0.45">
      <c r="B125" s="514"/>
      <c r="C125" s="428"/>
      <c r="D125" s="173"/>
      <c r="E125" s="173"/>
      <c r="F125" s="173"/>
      <c r="G125" s="173"/>
      <c r="H125" s="173"/>
      <c r="I125" s="173"/>
      <c r="J125" s="173"/>
      <c r="K125" s="175"/>
      <c r="L125" s="176"/>
      <c r="M125" s="177"/>
      <c r="N125" s="177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</row>
    <row r="126" spans="2:25" ht="14.65" thickBot="1" x14ac:dyDescent="0.5">
      <c r="B126" s="173"/>
      <c r="C126" s="173"/>
      <c r="D126" s="258" t="s">
        <v>174</v>
      </c>
      <c r="E126" s="173"/>
      <c r="F126" s="173"/>
      <c r="G126" s="173"/>
      <c r="H126" s="173"/>
      <c r="I126" s="281" t="s">
        <v>175</v>
      </c>
      <c r="J126" s="177"/>
      <c r="K126" s="177"/>
      <c r="L126" s="176"/>
      <c r="M126" s="177"/>
      <c r="N126" s="177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</row>
    <row r="127" spans="2:25" ht="43.15" thickBot="1" x14ac:dyDescent="0.5">
      <c r="B127" s="173"/>
      <c r="C127" s="429" t="s">
        <v>84</v>
      </c>
      <c r="D127" s="430" t="s">
        <v>85</v>
      </c>
      <c r="E127" s="430" t="s">
        <v>86</v>
      </c>
      <c r="F127" s="431" t="s">
        <v>87</v>
      </c>
      <c r="G127" s="173"/>
      <c r="H127" s="429" t="s">
        <v>84</v>
      </c>
      <c r="I127" s="430" t="s">
        <v>85</v>
      </c>
      <c r="J127" s="430" t="s">
        <v>86</v>
      </c>
      <c r="K127" s="431" t="s">
        <v>87</v>
      </c>
      <c r="L127" s="176"/>
      <c r="M127" s="177"/>
      <c r="N127" s="177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</row>
    <row r="128" spans="2:25" ht="14.65" thickBot="1" x14ac:dyDescent="0.5">
      <c r="B128" s="432" t="s">
        <v>176</v>
      </c>
      <c r="C128" s="433">
        <v>2801000</v>
      </c>
      <c r="D128" s="434">
        <v>848.16</v>
      </c>
      <c r="E128" s="434">
        <v>3014.2863880130435</v>
      </c>
      <c r="F128" s="435">
        <v>2556597.1428571427</v>
      </c>
      <c r="G128" s="432" t="s">
        <v>176</v>
      </c>
      <c r="H128" s="433"/>
      <c r="I128" s="434"/>
      <c r="J128" s="434"/>
      <c r="K128" s="435"/>
      <c r="L128" s="176"/>
      <c r="M128" s="177"/>
      <c r="N128" s="177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</row>
    <row r="129" spans="1:25" ht="14.65" thickBot="1" x14ac:dyDescent="0.5">
      <c r="B129" s="432" t="s">
        <v>177</v>
      </c>
      <c r="C129" s="436">
        <v>869600</v>
      </c>
      <c r="D129" s="437">
        <v>278.99</v>
      </c>
      <c r="E129" s="437">
        <v>2874.2714792644897</v>
      </c>
      <c r="F129" s="438">
        <v>801893</v>
      </c>
      <c r="G129" s="432" t="s">
        <v>177</v>
      </c>
      <c r="H129" s="436"/>
      <c r="I129" s="437"/>
      <c r="J129" s="437"/>
      <c r="K129" s="438"/>
      <c r="L129" s="176"/>
      <c r="M129" s="177"/>
      <c r="N129" s="177"/>
      <c r="O129" s="258"/>
      <c r="P129" s="178"/>
      <c r="Q129" s="178"/>
      <c r="R129" s="178"/>
      <c r="S129" s="178"/>
      <c r="T129" s="178"/>
      <c r="U129" s="178"/>
      <c r="V129" s="178"/>
      <c r="W129" s="178"/>
      <c r="X129" s="178"/>
      <c r="Y129" s="258"/>
    </row>
    <row r="130" spans="1:25" ht="14.65" thickBot="1" x14ac:dyDescent="0.5">
      <c r="B130" s="432" t="s">
        <v>178</v>
      </c>
      <c r="C130" s="436">
        <v>969000</v>
      </c>
      <c r="D130" s="437">
        <v>356.47999999999996</v>
      </c>
      <c r="E130" s="437">
        <v>2452.8776356605504</v>
      </c>
      <c r="F130" s="438">
        <v>874401.81956027285</v>
      </c>
      <c r="G130" s="432" t="s">
        <v>178</v>
      </c>
      <c r="H130" s="436">
        <v>550000</v>
      </c>
      <c r="I130" s="437">
        <v>162.30000000000001</v>
      </c>
      <c r="J130" s="437">
        <v>3004.8817479501395</v>
      </c>
      <c r="K130" s="438">
        <v>487692.30769230769</v>
      </c>
      <c r="L130" s="176"/>
      <c r="M130" s="177"/>
      <c r="N130" s="177"/>
      <c r="O130" s="173"/>
      <c r="P130" s="258"/>
      <c r="Q130" s="258"/>
      <c r="R130" s="258"/>
      <c r="S130" s="258"/>
      <c r="T130" s="258"/>
      <c r="U130" s="258"/>
      <c r="V130" s="258"/>
      <c r="W130" s="258"/>
      <c r="X130" s="258"/>
      <c r="Y130" s="173"/>
    </row>
    <row r="131" spans="1:25" ht="14.65" thickBot="1" x14ac:dyDescent="0.5">
      <c r="B131" s="432" t="s">
        <v>179</v>
      </c>
      <c r="C131" s="436"/>
      <c r="D131" s="437"/>
      <c r="E131" s="437"/>
      <c r="F131" s="438"/>
      <c r="G131" s="432" t="s">
        <v>179</v>
      </c>
      <c r="H131" s="436"/>
      <c r="I131" s="437"/>
      <c r="J131" s="437"/>
      <c r="K131" s="438"/>
      <c r="L131" s="176"/>
      <c r="M131" s="177"/>
      <c r="N131" s="177"/>
      <c r="O131" s="173"/>
      <c r="P131" s="258"/>
      <c r="Q131" s="258"/>
      <c r="R131" s="258"/>
      <c r="S131" s="258"/>
      <c r="T131" s="258"/>
      <c r="U131" s="258"/>
      <c r="V131" s="258"/>
      <c r="W131" s="258"/>
      <c r="X131" s="258"/>
      <c r="Y131" s="173"/>
    </row>
    <row r="132" spans="1:25" ht="14.65" thickBot="1" x14ac:dyDescent="0.5">
      <c r="B132" s="432" t="s">
        <v>180</v>
      </c>
      <c r="C132" s="436">
        <v>283700</v>
      </c>
      <c r="D132" s="437">
        <v>72.819999999999993</v>
      </c>
      <c r="E132" s="437">
        <v>4280.2526778357596</v>
      </c>
      <c r="F132" s="438">
        <v>311688</v>
      </c>
      <c r="G132" s="432" t="s">
        <v>180</v>
      </c>
      <c r="H132" s="436">
        <v>520800</v>
      </c>
      <c r="I132" s="437">
        <v>226.57</v>
      </c>
      <c r="J132" s="437">
        <v>2298.6273557840846</v>
      </c>
      <c r="K132" s="438">
        <v>520800</v>
      </c>
      <c r="L132" s="176"/>
      <c r="M132" s="177"/>
      <c r="N132" s="177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</row>
    <row r="133" spans="1:25" ht="14.65" thickBot="1" x14ac:dyDescent="0.5">
      <c r="B133" s="432" t="s">
        <v>181</v>
      </c>
      <c r="C133" s="436">
        <v>2099300</v>
      </c>
      <c r="D133" s="437">
        <v>759.86999999999989</v>
      </c>
      <c r="E133" s="437">
        <v>2540.5666621675</v>
      </c>
      <c r="F133" s="438">
        <v>1930500.3895812179</v>
      </c>
      <c r="G133" s="432" t="s">
        <v>181</v>
      </c>
      <c r="H133" s="436">
        <v>487700</v>
      </c>
      <c r="I133" s="437">
        <v>138.83000000000001</v>
      </c>
      <c r="J133" s="437">
        <v>3126.0952676135039</v>
      </c>
      <c r="K133" s="438">
        <v>433995.80600278277</v>
      </c>
      <c r="L133" s="176"/>
      <c r="M133" s="177"/>
      <c r="N133" s="177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</row>
    <row r="134" spans="1:25" ht="14.65" thickBot="1" x14ac:dyDescent="0.5">
      <c r="B134" s="432" t="s">
        <v>182</v>
      </c>
      <c r="C134" s="436">
        <v>1341400</v>
      </c>
      <c r="D134" s="437">
        <v>414.02000000000004</v>
      </c>
      <c r="E134" s="437">
        <v>2863.7432974252447</v>
      </c>
      <c r="F134" s="438">
        <v>1185647</v>
      </c>
      <c r="G134" s="432" t="s">
        <v>182</v>
      </c>
      <c r="H134" s="436">
        <v>554000</v>
      </c>
      <c r="I134" s="437">
        <v>162.30000000000001</v>
      </c>
      <c r="J134" s="437">
        <v>3017.2299973593872</v>
      </c>
      <c r="K134" s="438">
        <v>489696.42857142858</v>
      </c>
      <c r="L134" s="176"/>
      <c r="M134" s="177"/>
      <c r="N134" s="177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</row>
    <row r="135" spans="1:25" ht="14.65" thickBot="1" x14ac:dyDescent="0.5">
      <c r="B135" s="432" t="s">
        <v>183</v>
      </c>
      <c r="C135" s="439">
        <v>641000</v>
      </c>
      <c r="D135" s="440">
        <v>204.95999999999998</v>
      </c>
      <c r="E135" s="440">
        <v>2774.5316159250588</v>
      </c>
      <c r="F135" s="441">
        <v>568668</v>
      </c>
      <c r="G135" s="432" t="s">
        <v>183</v>
      </c>
      <c r="H135" s="439"/>
      <c r="I135" s="440"/>
      <c r="J135" s="440"/>
      <c r="K135" s="441"/>
      <c r="L135" s="176"/>
      <c r="M135" s="177"/>
      <c r="N135" s="177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</row>
    <row r="136" spans="1:25" ht="14.65" thickBot="1" x14ac:dyDescent="0.5">
      <c r="B136" s="432" t="s">
        <v>184</v>
      </c>
      <c r="C136" s="442">
        <v>0</v>
      </c>
      <c r="D136" s="443">
        <v>0</v>
      </c>
      <c r="E136" s="443" t="e">
        <v>#DIV/0!</v>
      </c>
      <c r="F136" s="444">
        <v>0</v>
      </c>
      <c r="G136" s="432" t="s">
        <v>184</v>
      </c>
      <c r="H136" s="445"/>
      <c r="I136" s="446"/>
      <c r="J136" s="446"/>
      <c r="K136" s="447"/>
      <c r="L136" s="176"/>
      <c r="M136" s="177"/>
      <c r="N136" s="177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</row>
    <row r="137" spans="1:25" ht="14.65" thickBot="1" x14ac:dyDescent="0.5">
      <c r="B137" s="432" t="s">
        <v>185</v>
      </c>
      <c r="C137" s="436">
        <v>0</v>
      </c>
      <c r="D137" s="437">
        <v>0</v>
      </c>
      <c r="E137" s="437" t="e">
        <v>#DIV/0!</v>
      </c>
      <c r="F137" s="438">
        <v>0</v>
      </c>
      <c r="G137" s="432" t="s">
        <v>185</v>
      </c>
      <c r="H137" s="436">
        <v>0</v>
      </c>
      <c r="I137" s="437">
        <v>0</v>
      </c>
      <c r="J137" s="437" t="e">
        <v>#DIV/0!</v>
      </c>
      <c r="K137" s="438">
        <v>0</v>
      </c>
      <c r="L137" s="176"/>
      <c r="M137" s="177"/>
      <c r="N137" s="177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</row>
    <row r="138" spans="1:25" ht="14.65" thickBot="1" x14ac:dyDescent="0.5">
      <c r="B138" s="432" t="s">
        <v>186</v>
      </c>
      <c r="C138" s="436">
        <v>0</v>
      </c>
      <c r="D138" s="437">
        <v>0</v>
      </c>
      <c r="E138" s="437" t="e">
        <v>#DIV/0!</v>
      </c>
      <c r="F138" s="438">
        <v>0</v>
      </c>
      <c r="G138" s="432" t="s">
        <v>186</v>
      </c>
      <c r="H138" s="436">
        <v>0</v>
      </c>
      <c r="I138" s="437">
        <v>0</v>
      </c>
      <c r="J138" s="437" t="e">
        <v>#DIV/0!</v>
      </c>
      <c r="K138" s="438">
        <v>0</v>
      </c>
      <c r="L138" s="176"/>
      <c r="M138" s="177"/>
      <c r="N138" s="177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</row>
    <row r="139" spans="1:25" ht="14.65" thickBot="1" x14ac:dyDescent="0.5">
      <c r="B139" s="432" t="s">
        <v>187</v>
      </c>
      <c r="C139" s="448">
        <v>0</v>
      </c>
      <c r="D139" s="449">
        <v>0</v>
      </c>
      <c r="E139" s="449" t="e">
        <v>#DIV/0!</v>
      </c>
      <c r="F139" s="450">
        <v>0</v>
      </c>
      <c r="G139" s="432" t="s">
        <v>187</v>
      </c>
      <c r="H139" s="448">
        <v>0</v>
      </c>
      <c r="I139" s="449">
        <v>0</v>
      </c>
      <c r="J139" s="449" t="e">
        <v>#DIV/0!</v>
      </c>
      <c r="K139" s="450">
        <v>0</v>
      </c>
      <c r="L139" s="176"/>
      <c r="M139" s="177"/>
      <c r="N139" s="177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</row>
    <row r="140" spans="1:25" ht="14.65" thickBot="1" x14ac:dyDescent="0.5">
      <c r="B140" s="432" t="s">
        <v>188</v>
      </c>
      <c r="C140" s="451">
        <v>9005000</v>
      </c>
      <c r="D140" s="451">
        <v>2935.2999999999997</v>
      </c>
      <c r="E140" s="451">
        <v>2803.5960044965195</v>
      </c>
      <c r="F140" s="451">
        <v>8229395.3519986328</v>
      </c>
      <c r="G140" s="432" t="s">
        <v>188</v>
      </c>
      <c r="H140" s="451">
        <v>2112500</v>
      </c>
      <c r="I140" s="451">
        <v>690</v>
      </c>
      <c r="J140" s="451">
        <v>2800.2674525601728</v>
      </c>
      <c r="K140" s="451">
        <v>1932184.5422665193</v>
      </c>
      <c r="L140" s="176"/>
      <c r="M140" s="177"/>
      <c r="N140" s="177"/>
      <c r="O140" s="178"/>
      <c r="P140" s="173"/>
      <c r="Q140" s="173"/>
      <c r="R140" s="173"/>
      <c r="S140" s="173"/>
      <c r="T140" s="173"/>
      <c r="U140" s="173"/>
      <c r="V140" s="173"/>
      <c r="W140" s="173"/>
      <c r="X140" s="173"/>
      <c r="Y140" s="178"/>
    </row>
    <row r="141" spans="1:25" x14ac:dyDescent="0.45">
      <c r="A141" s="183"/>
      <c r="B141" s="358"/>
      <c r="C141" s="183"/>
      <c r="D141" s="183"/>
      <c r="E141" s="183"/>
      <c r="F141" s="183"/>
      <c r="G141" s="183"/>
      <c r="H141" s="358"/>
      <c r="I141" s="183"/>
      <c r="J141" s="183"/>
      <c r="K141" s="183"/>
      <c r="L141" s="365"/>
      <c r="M141" s="183"/>
      <c r="N141" s="183"/>
      <c r="O141" s="401"/>
      <c r="P141" s="178"/>
      <c r="Q141" s="178"/>
      <c r="R141" s="178"/>
      <c r="S141" s="178"/>
      <c r="T141" s="178"/>
      <c r="U141" s="178"/>
      <c r="V141" s="178"/>
      <c r="W141" s="178"/>
      <c r="X141" s="178"/>
      <c r="Y141" s="401"/>
    </row>
    <row r="142" spans="1:25" ht="35.25" thickBot="1" x14ac:dyDescent="0.5">
      <c r="A142" s="183"/>
      <c r="B142" s="358"/>
      <c r="C142" s="359" t="s">
        <v>155</v>
      </c>
      <c r="D142" s="359" t="s">
        <v>156</v>
      </c>
      <c r="E142" s="359" t="s">
        <v>157</v>
      </c>
      <c r="F142" s="359" t="s">
        <v>89</v>
      </c>
      <c r="G142" s="359" t="s">
        <v>158</v>
      </c>
      <c r="H142" s="360" t="s">
        <v>159</v>
      </c>
      <c r="I142" s="360" t="s">
        <v>160</v>
      </c>
      <c r="J142" s="361" t="s">
        <v>161</v>
      </c>
      <c r="K142" s="359" t="s">
        <v>162</v>
      </c>
      <c r="L142" s="365"/>
      <c r="M142" s="403">
        <v>0</v>
      </c>
      <c r="N142" s="183"/>
      <c r="O142" s="401"/>
      <c r="P142" s="401"/>
      <c r="Q142" s="401"/>
      <c r="R142" s="401"/>
      <c r="S142" s="401"/>
      <c r="T142" s="401"/>
      <c r="U142" s="401"/>
      <c r="V142" s="401"/>
      <c r="W142" s="401"/>
      <c r="X142" s="401"/>
      <c r="Y142" s="401"/>
    </row>
    <row r="143" spans="1:25" ht="14.65" thickBot="1" x14ac:dyDescent="0.5">
      <c r="B143" s="452" t="s">
        <v>164</v>
      </c>
      <c r="C143" s="453">
        <v>0.16397571396447044</v>
      </c>
      <c r="D143" s="453">
        <v>0</v>
      </c>
      <c r="E143" s="454">
        <v>0</v>
      </c>
      <c r="F143" s="455">
        <v>0.83602428603552958</v>
      </c>
      <c r="G143" s="370">
        <v>11117500</v>
      </c>
      <c r="H143" s="370">
        <v>3625.2999999999997</v>
      </c>
      <c r="I143" s="370">
        <v>2802.9624842813432</v>
      </c>
      <c r="J143" s="370">
        <v>10161579.894265153</v>
      </c>
      <c r="K143" s="370">
        <v>3066.642760599123</v>
      </c>
      <c r="L143" s="176"/>
      <c r="M143" s="177"/>
      <c r="N143" s="177"/>
      <c r="O143" s="178"/>
      <c r="P143" s="178"/>
      <c r="Q143" s="178"/>
      <c r="R143" s="401"/>
      <c r="S143" s="401"/>
      <c r="T143" s="401"/>
      <c r="U143" s="401"/>
      <c r="V143" s="401"/>
      <c r="W143" s="401"/>
      <c r="X143" s="401"/>
      <c r="Y143" s="178"/>
    </row>
    <row r="144" spans="1:25" ht="14.65" thickBot="1" x14ac:dyDescent="0.5">
      <c r="B144" s="456" t="s">
        <v>166</v>
      </c>
      <c r="C144" s="457">
        <v>0.126176346479731</v>
      </c>
      <c r="D144" s="457">
        <v>0</v>
      </c>
      <c r="E144" s="457">
        <v>0.16217083911891006</v>
      </c>
      <c r="F144" s="458">
        <v>0.71165281440135897</v>
      </c>
      <c r="G144" s="379">
        <v>15335679.42</v>
      </c>
      <c r="H144" s="379">
        <v>4788.58</v>
      </c>
      <c r="I144" s="379">
        <v>2890.2306620767213</v>
      </c>
      <c r="J144" s="379">
        <v>13840100.743807346</v>
      </c>
      <c r="K144" s="379">
        <v>3202.5526189392262</v>
      </c>
      <c r="L144" s="176"/>
      <c r="M144" s="177"/>
      <c r="N144" s="177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 t="s">
        <v>189</v>
      </c>
    </row>
    <row r="145" spans="2:25" ht="14.65" thickBot="1" x14ac:dyDescent="0.5">
      <c r="B145" s="514"/>
      <c r="C145" s="514"/>
      <c r="D145" s="173"/>
      <c r="E145" s="383"/>
      <c r="F145" s="514"/>
      <c r="G145" s="384"/>
      <c r="H145" s="385"/>
      <c r="I145" s="514"/>
      <c r="J145" s="514"/>
      <c r="K145" s="514"/>
      <c r="L145" s="176"/>
      <c r="M145" s="177"/>
      <c r="N145" s="177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</row>
    <row r="146" spans="2:25" ht="23.65" thickBot="1" x14ac:dyDescent="0.5">
      <c r="B146" s="459" t="s">
        <v>167</v>
      </c>
      <c r="C146" s="460"/>
      <c r="D146" s="461" t="s">
        <v>168</v>
      </c>
      <c r="E146" s="390"/>
      <c r="F146" s="384"/>
      <c r="G146" s="392"/>
      <c r="H146" s="170"/>
      <c r="I146" s="173"/>
      <c r="J146" s="170"/>
      <c r="K146" s="183"/>
      <c r="L146" s="176"/>
      <c r="M146" s="177"/>
      <c r="N146" s="177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</row>
    <row r="147" spans="2:25" ht="23.65" thickBot="1" x14ac:dyDescent="0.5">
      <c r="B147" s="462"/>
      <c r="C147" s="463"/>
      <c r="D147" s="464"/>
      <c r="E147" s="390"/>
      <c r="F147" s="384"/>
      <c r="G147" s="465"/>
      <c r="H147" s="466" t="s">
        <v>190</v>
      </c>
      <c r="I147" s="467"/>
      <c r="J147" s="468"/>
      <c r="K147" s="183"/>
      <c r="L147" s="176"/>
      <c r="M147" s="177"/>
      <c r="N147" s="177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</row>
    <row r="148" spans="2:25" ht="31.15" thickBot="1" x14ac:dyDescent="0.5">
      <c r="B148" s="526" t="s">
        <v>191</v>
      </c>
      <c r="C148" s="527"/>
      <c r="D148" s="461" t="s">
        <v>192</v>
      </c>
      <c r="E148" s="528" t="s">
        <v>193</v>
      </c>
      <c r="F148" s="390">
        <v>324.45000000000005</v>
      </c>
      <c r="G148" s="469"/>
      <c r="H148" s="470"/>
      <c r="I148" s="471">
        <v>2.8930405820181027E-2</v>
      </c>
      <c r="J148" s="472"/>
      <c r="K148" s="183"/>
      <c r="L148" s="176"/>
      <c r="M148" s="177"/>
      <c r="N148" s="177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2:25" ht="23.65" thickBot="1" x14ac:dyDescent="0.5">
      <c r="B149" s="526" t="s">
        <v>194</v>
      </c>
      <c r="C149" s="527"/>
      <c r="D149" s="461" t="s">
        <v>195</v>
      </c>
      <c r="E149" s="529"/>
      <c r="F149" s="390">
        <v>2380.3000000000002</v>
      </c>
      <c r="G149" s="465"/>
      <c r="H149" s="466" t="s">
        <v>196</v>
      </c>
      <c r="I149" s="467"/>
      <c r="J149" s="468"/>
      <c r="K149" s="183"/>
      <c r="L149" s="176"/>
      <c r="M149" s="177"/>
      <c r="N149" s="177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</row>
    <row r="150" spans="2:25" ht="31.15" thickBot="1" x14ac:dyDescent="0.5">
      <c r="B150" s="526" t="s">
        <v>197</v>
      </c>
      <c r="C150" s="527"/>
      <c r="D150" s="473" t="s">
        <v>198</v>
      </c>
      <c r="E150" s="173"/>
      <c r="F150" s="390">
        <v>920.55</v>
      </c>
      <c r="G150" s="469"/>
      <c r="H150" s="470"/>
      <c r="I150" s="471">
        <v>2.6373175821638006E-2</v>
      </c>
      <c r="J150" s="472"/>
      <c r="K150" s="183"/>
      <c r="L150" s="176"/>
      <c r="M150" s="177"/>
      <c r="N150" s="177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</row>
    <row r="151" spans="2:25" ht="23.25" x14ac:dyDescent="0.45">
      <c r="B151" s="462"/>
      <c r="C151" s="463"/>
      <c r="D151" s="464"/>
      <c r="E151" s="390"/>
      <c r="F151" s="384"/>
      <c r="G151" s="392"/>
      <c r="H151" s="170"/>
      <c r="I151" s="173"/>
      <c r="J151" s="170"/>
      <c r="K151" s="183"/>
      <c r="L151" s="176"/>
      <c r="M151" s="177"/>
      <c r="N151" s="177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</row>
    <row r="152" spans="2:25" ht="57.4" thickBot="1" x14ac:dyDescent="0.5">
      <c r="B152" s="358"/>
      <c r="C152" s="183"/>
      <c r="D152" s="183"/>
      <c r="E152" s="183"/>
      <c r="F152" s="359" t="s">
        <v>158</v>
      </c>
      <c r="G152" s="359" t="s">
        <v>159</v>
      </c>
      <c r="H152" s="360" t="s">
        <v>199</v>
      </c>
      <c r="I152" s="173"/>
      <c r="J152" s="183"/>
      <c r="K152" s="183"/>
      <c r="L152" s="176"/>
      <c r="M152" s="177"/>
      <c r="N152" s="177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</row>
    <row r="153" spans="2:25" ht="28.9" thickBot="1" x14ac:dyDescent="0.5">
      <c r="B153" s="514"/>
      <c r="C153" s="474"/>
      <c r="D153" s="475"/>
      <c r="E153" s="476" t="s">
        <v>200</v>
      </c>
      <c r="F153" s="477">
        <v>12157800</v>
      </c>
      <c r="G153" s="477">
        <v>3815.24</v>
      </c>
      <c r="H153" s="478">
        <v>493.81652482269504</v>
      </c>
      <c r="I153" s="183"/>
      <c r="J153" s="183"/>
      <c r="K153" s="183"/>
      <c r="L153" s="176"/>
      <c r="M153" s="177"/>
      <c r="N153" s="177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</row>
    <row r="154" spans="2:25" x14ac:dyDescent="0.45">
      <c r="B154" s="358"/>
      <c r="C154" s="183"/>
      <c r="D154" s="183"/>
      <c r="E154" s="183"/>
      <c r="F154" s="479"/>
      <c r="G154" s="183"/>
      <c r="H154" s="358"/>
      <c r="I154" s="183"/>
      <c r="J154" s="183"/>
      <c r="K154" s="183"/>
      <c r="L154" s="176"/>
      <c r="M154" s="177"/>
      <c r="N154" s="177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</row>
    <row r="155" spans="2:25" x14ac:dyDescent="0.45">
      <c r="B155" s="358"/>
      <c r="C155" s="183"/>
      <c r="D155" s="183"/>
      <c r="E155" s="183"/>
      <c r="F155" s="183"/>
      <c r="G155" s="183"/>
      <c r="H155" s="358"/>
      <c r="I155" s="183"/>
      <c r="J155" s="183"/>
      <c r="K155" s="183"/>
      <c r="L155" s="176"/>
      <c r="M155" s="177"/>
      <c r="N155" s="177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</row>
    <row r="156" spans="2:25" x14ac:dyDescent="0.45">
      <c r="B156" s="358"/>
      <c r="C156" s="183"/>
      <c r="D156" s="183"/>
      <c r="E156" s="183"/>
      <c r="F156" s="183"/>
      <c r="G156" s="183"/>
      <c r="H156" s="358"/>
      <c r="I156" s="183"/>
      <c r="J156" s="183"/>
      <c r="K156" s="183"/>
      <c r="L156" s="176"/>
      <c r="M156" s="177"/>
      <c r="N156" s="177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</row>
  </sheetData>
  <mergeCells count="5">
    <mergeCell ref="P4:X4"/>
    <mergeCell ref="B148:C148"/>
    <mergeCell ref="E148:E149"/>
    <mergeCell ref="B149:C149"/>
    <mergeCell ref="B150:C1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FACD-DDB0-4365-9E2F-1617D58F975E}">
  <dimension ref="B4:BY176"/>
  <sheetViews>
    <sheetView showGridLines="0" zoomScale="70" zoomScaleNormal="70" workbookViewId="0">
      <selection activeCell="B1" sqref="B1"/>
    </sheetView>
  </sheetViews>
  <sheetFormatPr defaultColWidth="11.46484375" defaultRowHeight="14.25" x14ac:dyDescent="0.45"/>
  <cols>
    <col min="2" max="2" width="22.6640625" bestFit="1" customWidth="1"/>
    <col min="3" max="4" width="12.6640625" style="170" hidden="1" customWidth="1"/>
    <col min="5" max="9" width="14.53125" style="170" hidden="1" customWidth="1"/>
    <col min="10" max="23" width="14.53125" style="170" customWidth="1"/>
    <col min="24" max="77" width="15.6640625" style="170" customWidth="1"/>
  </cols>
  <sheetData>
    <row r="4" spans="2:77" ht="25.5" x14ac:dyDescent="0.75">
      <c r="B4" s="480" t="s">
        <v>6</v>
      </c>
    </row>
    <row r="5" spans="2:77" x14ac:dyDescent="0.45">
      <c r="C5" s="481">
        <v>43466</v>
      </c>
      <c r="D5" s="481">
        <v>43497</v>
      </c>
      <c r="E5" s="481">
        <v>43525</v>
      </c>
      <c r="F5" s="481">
        <v>43556</v>
      </c>
      <c r="G5" s="481"/>
      <c r="H5" s="481">
        <v>43586</v>
      </c>
      <c r="I5" s="481"/>
      <c r="J5" s="481">
        <v>43617</v>
      </c>
      <c r="K5" s="481"/>
      <c r="L5" s="481">
        <v>43647</v>
      </c>
      <c r="M5" s="481">
        <v>43678</v>
      </c>
      <c r="N5" s="481">
        <v>43709</v>
      </c>
      <c r="O5" s="481">
        <v>43739</v>
      </c>
      <c r="P5" s="481">
        <v>43770</v>
      </c>
      <c r="Q5" s="481">
        <v>43800</v>
      </c>
      <c r="R5" s="481">
        <v>43831</v>
      </c>
      <c r="S5" s="481">
        <v>43862</v>
      </c>
      <c r="T5" s="481">
        <v>43891</v>
      </c>
      <c r="U5" s="481">
        <v>43922</v>
      </c>
      <c r="V5" s="481">
        <v>43952</v>
      </c>
      <c r="W5" s="481">
        <v>43983</v>
      </c>
      <c r="X5" s="481">
        <v>44013</v>
      </c>
      <c r="Y5" s="481">
        <v>44044</v>
      </c>
      <c r="Z5" s="481">
        <v>44075</v>
      </c>
      <c r="AA5" s="481">
        <v>44105</v>
      </c>
      <c r="AB5" s="481">
        <v>44136</v>
      </c>
      <c r="AC5" s="481">
        <v>44166</v>
      </c>
      <c r="AD5" s="481">
        <v>44197</v>
      </c>
      <c r="AE5" s="481">
        <v>44228</v>
      </c>
      <c r="AF5" s="481">
        <v>44256</v>
      </c>
      <c r="AG5" s="481">
        <v>44287</v>
      </c>
      <c r="AH5" s="481">
        <v>44317</v>
      </c>
      <c r="AI5" s="481">
        <v>44348</v>
      </c>
      <c r="AJ5" s="481">
        <v>44378</v>
      </c>
      <c r="AK5" s="481">
        <v>44409</v>
      </c>
      <c r="AL5" s="481">
        <v>44440</v>
      </c>
      <c r="AM5" s="481">
        <v>44470</v>
      </c>
      <c r="AN5" s="481">
        <v>44501</v>
      </c>
      <c r="AO5" s="481">
        <v>44531</v>
      </c>
      <c r="AP5" s="481">
        <v>44562</v>
      </c>
      <c r="AQ5" s="481">
        <v>44593</v>
      </c>
      <c r="AR5" s="481">
        <v>44621</v>
      </c>
      <c r="AS5" s="481">
        <v>44652</v>
      </c>
      <c r="AT5" s="481">
        <v>44682</v>
      </c>
      <c r="AU5" s="481">
        <v>44713</v>
      </c>
      <c r="AV5" s="481">
        <v>44743</v>
      </c>
      <c r="AW5" s="481">
        <v>44774</v>
      </c>
      <c r="AX5" s="481">
        <v>44805</v>
      </c>
      <c r="AY5" s="481">
        <v>44835</v>
      </c>
      <c r="AZ5" s="481">
        <v>44866</v>
      </c>
      <c r="BA5" s="481">
        <v>44896</v>
      </c>
      <c r="BB5" s="481">
        <v>44927</v>
      </c>
      <c r="BC5" s="481">
        <v>44958</v>
      </c>
      <c r="BD5" s="481">
        <v>44986</v>
      </c>
      <c r="BE5" s="481">
        <v>45017</v>
      </c>
      <c r="BF5" s="481">
        <v>45047</v>
      </c>
      <c r="BG5" s="481">
        <v>45078</v>
      </c>
      <c r="BH5" s="481">
        <v>45108</v>
      </c>
      <c r="BI5" s="481">
        <v>45139</v>
      </c>
      <c r="BJ5" s="481">
        <v>45170</v>
      </c>
      <c r="BK5" s="481">
        <v>45200</v>
      </c>
      <c r="BL5" s="481">
        <v>45231</v>
      </c>
      <c r="BM5" s="481">
        <v>45261</v>
      </c>
      <c r="BN5" s="481">
        <v>45292</v>
      </c>
      <c r="BO5" s="481">
        <v>45323</v>
      </c>
      <c r="BP5" s="481">
        <v>45352</v>
      </c>
      <c r="BQ5" s="481">
        <v>45383</v>
      </c>
      <c r="BR5" s="481">
        <v>45413</v>
      </c>
      <c r="BS5" s="481">
        <v>45444</v>
      </c>
      <c r="BT5" s="481">
        <v>45474</v>
      </c>
      <c r="BU5" s="481">
        <v>45505</v>
      </c>
      <c r="BV5" s="481">
        <v>45536</v>
      </c>
      <c r="BW5" s="481">
        <v>45566</v>
      </c>
      <c r="BX5" s="481">
        <v>45597</v>
      </c>
      <c r="BY5" s="481">
        <v>45627</v>
      </c>
    </row>
    <row r="6" spans="2:77" x14ac:dyDescent="0.45">
      <c r="B6" s="482" t="s">
        <v>74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  <c r="AJ6" s="483"/>
      <c r="AK6" s="483"/>
      <c r="AL6" s="483"/>
      <c r="AM6" s="483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  <c r="BK6" s="483"/>
      <c r="BL6" s="483"/>
      <c r="BM6" s="483"/>
      <c r="BN6" s="483"/>
      <c r="BO6" s="483"/>
      <c r="BP6" s="483"/>
      <c r="BQ6" s="483"/>
      <c r="BR6" s="483"/>
      <c r="BS6" s="483"/>
      <c r="BT6" s="483"/>
      <c r="BU6" s="483"/>
      <c r="BV6" s="483"/>
      <c r="BW6" s="483"/>
      <c r="BX6" s="483"/>
      <c r="BY6" s="483"/>
    </row>
    <row r="7" spans="2:77" x14ac:dyDescent="0.45">
      <c r="B7" s="482" t="s">
        <v>201</v>
      </c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3"/>
      <c r="AJ7" s="483"/>
      <c r="AK7" s="483"/>
      <c r="AL7" s="483"/>
      <c r="AM7" s="483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483"/>
      <c r="BI7" s="483"/>
      <c r="BJ7" s="483"/>
      <c r="BK7" s="483"/>
      <c r="BL7" s="483"/>
      <c r="BM7" s="483"/>
      <c r="BN7" s="483"/>
      <c r="BO7" s="483"/>
      <c r="BP7" s="483"/>
      <c r="BQ7" s="483"/>
      <c r="BR7" s="483"/>
      <c r="BS7" s="483"/>
      <c r="BT7" s="483"/>
      <c r="BU7" s="483"/>
      <c r="BV7" s="483"/>
      <c r="BW7" s="483"/>
      <c r="BX7" s="483"/>
      <c r="BY7" s="483"/>
    </row>
    <row r="8" spans="2:77" x14ac:dyDescent="0.45">
      <c r="B8" s="482" t="s">
        <v>202</v>
      </c>
      <c r="C8" s="483"/>
      <c r="D8" s="483"/>
      <c r="E8" s="483"/>
      <c r="F8" s="483"/>
      <c r="G8" s="483"/>
      <c r="H8" s="483">
        <v>91170</v>
      </c>
      <c r="I8" s="483"/>
      <c r="J8" s="483">
        <v>238348</v>
      </c>
      <c r="K8" s="483"/>
      <c r="L8" s="483">
        <v>140802</v>
      </c>
      <c r="M8" s="483">
        <v>98820</v>
      </c>
      <c r="N8" s="483">
        <v>425350</v>
      </c>
      <c r="O8" s="483">
        <v>126850</v>
      </c>
      <c r="P8" s="483">
        <v>162270</v>
      </c>
      <c r="Q8" s="483">
        <v>123150</v>
      </c>
      <c r="R8" s="483">
        <v>221150</v>
      </c>
      <c r="S8" s="483">
        <v>51820</v>
      </c>
      <c r="T8" s="483">
        <v>490710</v>
      </c>
      <c r="U8" s="483">
        <v>22450</v>
      </c>
      <c r="V8" s="483">
        <v>34920</v>
      </c>
      <c r="W8" s="483">
        <v>22450</v>
      </c>
      <c r="X8" s="483">
        <v>14000</v>
      </c>
      <c r="Y8" s="483"/>
      <c r="Z8" s="483"/>
      <c r="AA8" s="483"/>
      <c r="AB8" s="483"/>
      <c r="AC8" s="483"/>
      <c r="AD8" s="483"/>
      <c r="AE8" s="483"/>
      <c r="AF8" s="483"/>
      <c r="AG8" s="483"/>
      <c r="AH8" s="483"/>
      <c r="AI8" s="483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  <c r="BK8" s="483"/>
      <c r="BL8" s="483"/>
      <c r="BM8" s="483"/>
      <c r="BN8" s="483"/>
      <c r="BO8" s="483"/>
      <c r="BP8" s="483"/>
      <c r="BQ8" s="483"/>
      <c r="BR8" s="483"/>
      <c r="BS8" s="483"/>
      <c r="BT8" s="483"/>
      <c r="BU8" s="483"/>
      <c r="BV8" s="483"/>
      <c r="BW8" s="483"/>
      <c r="BX8" s="483"/>
      <c r="BY8" s="483"/>
    </row>
    <row r="9" spans="2:77" x14ac:dyDescent="0.45">
      <c r="B9" s="482" t="s">
        <v>203</v>
      </c>
      <c r="C9" s="483"/>
      <c r="D9" s="483"/>
      <c r="E9" s="483"/>
      <c r="F9" s="483"/>
      <c r="G9" s="483"/>
      <c r="H9" s="483">
        <v>24300</v>
      </c>
      <c r="I9" s="483"/>
      <c r="J9" s="483">
        <v>52200</v>
      </c>
      <c r="K9" s="483"/>
      <c r="L9" s="483">
        <v>30800</v>
      </c>
      <c r="M9" s="483"/>
      <c r="N9" s="483"/>
      <c r="O9" s="483">
        <v>60000</v>
      </c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483"/>
      <c r="AN9" s="483"/>
      <c r="AO9" s="483"/>
      <c r="AP9" s="483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  <c r="BK9" s="483"/>
      <c r="BL9" s="483"/>
      <c r="BM9" s="483"/>
      <c r="BN9" s="483"/>
      <c r="BO9" s="483"/>
      <c r="BP9" s="483"/>
      <c r="BQ9" s="483"/>
      <c r="BR9" s="483"/>
      <c r="BS9" s="483"/>
      <c r="BT9" s="483"/>
      <c r="BU9" s="483"/>
      <c r="BV9" s="483"/>
      <c r="BW9" s="483"/>
      <c r="BX9" s="483"/>
      <c r="BY9" s="483"/>
    </row>
    <row r="10" spans="2:77" x14ac:dyDescent="0.45">
      <c r="B10" s="482" t="s">
        <v>73</v>
      </c>
      <c r="C10" s="483"/>
      <c r="D10" s="483"/>
      <c r="E10" s="483"/>
      <c r="F10" s="483"/>
      <c r="G10" s="483"/>
      <c r="H10" s="483">
        <v>51200</v>
      </c>
      <c r="I10" s="483"/>
      <c r="J10" s="483">
        <v>79400</v>
      </c>
      <c r="K10" s="483"/>
      <c r="L10" s="483">
        <v>330100</v>
      </c>
      <c r="M10" s="483">
        <v>35200</v>
      </c>
      <c r="N10" s="483">
        <v>27200</v>
      </c>
      <c r="O10" s="483">
        <v>235200</v>
      </c>
      <c r="P10" s="483">
        <v>35200</v>
      </c>
      <c r="Q10" s="483"/>
      <c r="R10" s="483"/>
      <c r="S10" s="483">
        <v>8000</v>
      </c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3"/>
      <c r="AH10" s="483"/>
      <c r="AI10" s="483"/>
      <c r="AJ10" s="483"/>
      <c r="AK10" s="483"/>
      <c r="AL10" s="483"/>
      <c r="AM10" s="483"/>
      <c r="AN10" s="483"/>
      <c r="AO10" s="483"/>
      <c r="AP10" s="483"/>
      <c r="AQ10" s="483"/>
      <c r="AR10" s="483"/>
      <c r="AS10" s="483"/>
      <c r="AT10" s="483"/>
      <c r="AU10" s="483"/>
      <c r="AV10" s="483"/>
      <c r="AW10" s="483"/>
      <c r="AX10" s="483"/>
      <c r="AY10" s="483"/>
      <c r="AZ10" s="483"/>
      <c r="BA10" s="483"/>
      <c r="BB10" s="483"/>
      <c r="BC10" s="483"/>
      <c r="BD10" s="483"/>
      <c r="BE10" s="483"/>
      <c r="BF10" s="483"/>
      <c r="BG10" s="483"/>
      <c r="BH10" s="483"/>
      <c r="BI10" s="483"/>
      <c r="BJ10" s="483"/>
      <c r="BK10" s="483"/>
      <c r="BL10" s="483"/>
      <c r="BM10" s="483"/>
      <c r="BN10" s="483"/>
      <c r="BO10" s="483"/>
      <c r="BP10" s="483"/>
      <c r="BQ10" s="483"/>
      <c r="BR10" s="483"/>
      <c r="BS10" s="483"/>
      <c r="BT10" s="483"/>
      <c r="BU10" s="483"/>
      <c r="BV10" s="483"/>
      <c r="BW10" s="483"/>
      <c r="BX10" s="483"/>
      <c r="BY10" s="483"/>
    </row>
    <row r="11" spans="2:77" x14ac:dyDescent="0.45">
      <c r="B11" s="482" t="s">
        <v>67</v>
      </c>
      <c r="C11" s="483"/>
      <c r="D11" s="483"/>
      <c r="E11" s="483"/>
      <c r="F11" s="483"/>
      <c r="G11" s="483"/>
      <c r="H11" s="483">
        <v>116346</v>
      </c>
      <c r="I11" s="483"/>
      <c r="J11" s="483">
        <v>142900</v>
      </c>
      <c r="K11" s="483"/>
      <c r="L11" s="483">
        <v>352600</v>
      </c>
      <c r="M11" s="483">
        <v>73300</v>
      </c>
      <c r="N11" s="483">
        <v>103600</v>
      </c>
      <c r="O11" s="483">
        <v>284850</v>
      </c>
      <c r="P11" s="483">
        <v>119600</v>
      </c>
      <c r="Q11" s="483">
        <v>167600</v>
      </c>
      <c r="R11" s="483">
        <v>236300</v>
      </c>
      <c r="S11" s="483">
        <v>121600</v>
      </c>
      <c r="T11" s="483">
        <v>121600</v>
      </c>
      <c r="U11" s="483">
        <v>292250</v>
      </c>
      <c r="V11" s="483">
        <v>111000</v>
      </c>
      <c r="W11" s="483">
        <v>161000</v>
      </c>
      <c r="X11" s="483">
        <v>139700</v>
      </c>
      <c r="Y11" s="483">
        <v>111000</v>
      </c>
      <c r="Z11" s="483">
        <v>111000</v>
      </c>
      <c r="AA11" s="483">
        <v>280750</v>
      </c>
      <c r="AB11" s="483">
        <v>99500</v>
      </c>
      <c r="AC11" s="483">
        <v>93100</v>
      </c>
      <c r="AD11" s="483">
        <v>93100</v>
      </c>
      <c r="AE11" s="483">
        <v>90600</v>
      </c>
      <c r="AF11" s="483">
        <v>74600</v>
      </c>
      <c r="AG11" s="483">
        <v>211422</v>
      </c>
      <c r="AH11" s="483">
        <v>74600</v>
      </c>
      <c r="AI11" s="483">
        <v>296000</v>
      </c>
      <c r="AJ11" s="483">
        <v>238500</v>
      </c>
      <c r="AK11" s="483">
        <v>38300</v>
      </c>
      <c r="AL11" s="483">
        <v>156500</v>
      </c>
      <c r="AM11" s="483">
        <v>68000</v>
      </c>
      <c r="AN11" s="483">
        <v>50300</v>
      </c>
      <c r="AO11" s="483">
        <v>129300</v>
      </c>
      <c r="AP11" s="483">
        <v>38300</v>
      </c>
      <c r="AQ11" s="483">
        <v>38300</v>
      </c>
      <c r="AR11" s="483">
        <v>26400</v>
      </c>
      <c r="AS11" s="483">
        <v>6400</v>
      </c>
      <c r="AT11" s="483">
        <v>6400</v>
      </c>
      <c r="AU11" s="483"/>
      <c r="AV11" s="483"/>
      <c r="AW11" s="483"/>
      <c r="AX11" s="483">
        <v>6400</v>
      </c>
      <c r="AY11" s="483"/>
      <c r="AZ11" s="483"/>
      <c r="BA11" s="483"/>
      <c r="BB11" s="483"/>
      <c r="BC11" s="483"/>
      <c r="BD11" s="483"/>
      <c r="BE11" s="483"/>
      <c r="BF11" s="483"/>
      <c r="BG11" s="483"/>
      <c r="BH11" s="483"/>
      <c r="BI11" s="483"/>
      <c r="BJ11" s="483"/>
      <c r="BK11" s="483"/>
      <c r="BL11" s="483"/>
      <c r="BM11" s="483"/>
      <c r="BN11" s="483"/>
      <c r="BO11" s="483"/>
      <c r="BP11" s="483"/>
      <c r="BQ11" s="483"/>
      <c r="BR11" s="483"/>
      <c r="BS11" s="483"/>
      <c r="BT11" s="483"/>
      <c r="BU11" s="483"/>
      <c r="BV11" s="483"/>
      <c r="BW11" s="483"/>
      <c r="BX11" s="483"/>
      <c r="BY11" s="483"/>
    </row>
    <row r="12" spans="2:77" x14ac:dyDescent="0.45">
      <c r="B12" s="482" t="s">
        <v>69</v>
      </c>
      <c r="C12" s="483"/>
      <c r="D12" s="483"/>
      <c r="E12" s="483"/>
      <c r="F12" s="483"/>
      <c r="G12" s="483"/>
      <c r="H12" s="483">
        <v>62700</v>
      </c>
      <c r="I12" s="483"/>
      <c r="J12" s="483">
        <v>573100</v>
      </c>
      <c r="K12" s="483"/>
      <c r="L12" s="483">
        <v>369375</v>
      </c>
      <c r="M12" s="483">
        <v>59550</v>
      </c>
      <c r="N12" s="483">
        <v>191555</v>
      </c>
      <c r="O12" s="483">
        <v>242825</v>
      </c>
      <c r="P12" s="483">
        <v>75900</v>
      </c>
      <c r="Q12" s="483">
        <v>357300</v>
      </c>
      <c r="R12" s="483">
        <v>95900</v>
      </c>
      <c r="S12" s="483">
        <v>70900</v>
      </c>
      <c r="T12" s="483">
        <v>84400</v>
      </c>
      <c r="U12" s="483">
        <v>390275</v>
      </c>
      <c r="V12" s="483">
        <v>82200</v>
      </c>
      <c r="W12" s="483">
        <v>142735</v>
      </c>
      <c r="X12" s="483">
        <v>66950</v>
      </c>
      <c r="Y12" s="483">
        <v>35950</v>
      </c>
      <c r="Z12" s="483">
        <v>53650</v>
      </c>
      <c r="AA12" s="483">
        <v>218025</v>
      </c>
      <c r="AB12" s="483">
        <v>38650</v>
      </c>
      <c r="AC12" s="483">
        <v>361700</v>
      </c>
      <c r="AD12" s="483">
        <v>699700</v>
      </c>
      <c r="AE12" s="483">
        <v>44200</v>
      </c>
      <c r="AF12" s="483">
        <v>38900</v>
      </c>
      <c r="AG12" s="483">
        <v>204775</v>
      </c>
      <c r="AH12" s="483">
        <v>20600</v>
      </c>
      <c r="AI12" s="483">
        <v>87300</v>
      </c>
      <c r="AJ12" s="483"/>
      <c r="AK12" s="483"/>
      <c r="AL12" s="483">
        <v>100600</v>
      </c>
      <c r="AM12" s="483">
        <v>41000</v>
      </c>
      <c r="AN12" s="483">
        <v>3000</v>
      </c>
      <c r="AO12" s="483"/>
      <c r="AP12" s="483"/>
      <c r="AQ12" s="483"/>
      <c r="AR12" s="483"/>
      <c r="AS12" s="483"/>
      <c r="AT12" s="483"/>
      <c r="AU12" s="483"/>
      <c r="AV12" s="483"/>
      <c r="AW12" s="483"/>
      <c r="AX12" s="483"/>
      <c r="AY12" s="483"/>
      <c r="AZ12" s="483"/>
      <c r="BA12" s="483"/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3"/>
      <c r="BR12" s="483"/>
      <c r="BS12" s="483"/>
      <c r="BT12" s="483"/>
      <c r="BU12" s="483"/>
      <c r="BV12" s="483"/>
      <c r="BW12" s="483"/>
      <c r="BX12" s="483"/>
      <c r="BY12" s="483"/>
    </row>
    <row r="13" spans="2:77" x14ac:dyDescent="0.45">
      <c r="B13" s="482" t="s">
        <v>68</v>
      </c>
      <c r="C13" s="483"/>
      <c r="D13" s="483"/>
      <c r="E13" s="483"/>
      <c r="F13" s="483"/>
      <c r="G13" s="483"/>
      <c r="H13" s="483">
        <v>94791</v>
      </c>
      <c r="I13" s="483"/>
      <c r="J13" s="483">
        <v>217400</v>
      </c>
      <c r="K13" s="483"/>
      <c r="L13" s="483">
        <v>180700</v>
      </c>
      <c r="M13" s="483">
        <v>66400</v>
      </c>
      <c r="N13" s="483">
        <v>140238</v>
      </c>
      <c r="O13" s="483">
        <v>325776</v>
      </c>
      <c r="P13" s="483">
        <v>114400</v>
      </c>
      <c r="Q13" s="483">
        <v>303100</v>
      </c>
      <c r="R13" s="483">
        <v>52640</v>
      </c>
      <c r="S13" s="483">
        <v>33640</v>
      </c>
      <c r="T13" s="483">
        <v>31140</v>
      </c>
      <c r="U13" s="483">
        <v>341016</v>
      </c>
      <c r="V13" s="483">
        <v>81140</v>
      </c>
      <c r="W13" s="483">
        <v>63340</v>
      </c>
      <c r="X13" s="483">
        <v>50140</v>
      </c>
      <c r="Y13" s="483">
        <v>25940</v>
      </c>
      <c r="Z13" s="483">
        <v>25940</v>
      </c>
      <c r="AA13" s="483">
        <v>354816</v>
      </c>
      <c r="AB13" s="483">
        <v>62940</v>
      </c>
      <c r="AC13" s="483">
        <v>60140</v>
      </c>
      <c r="AD13" s="483">
        <v>33150</v>
      </c>
      <c r="AE13" s="483">
        <v>14150</v>
      </c>
      <c r="AF13" s="483">
        <v>14150</v>
      </c>
      <c r="AG13" s="483">
        <v>159026</v>
      </c>
      <c r="AH13" s="483">
        <v>60200</v>
      </c>
      <c r="AI13" s="483">
        <v>455700</v>
      </c>
      <c r="AJ13" s="483"/>
      <c r="AK13" s="483">
        <v>50000</v>
      </c>
      <c r="AL13" s="483">
        <v>27000</v>
      </c>
      <c r="AM13" s="483">
        <v>8000</v>
      </c>
      <c r="AN13" s="483">
        <v>8000</v>
      </c>
      <c r="AO13" s="483">
        <v>19000</v>
      </c>
      <c r="AP13" s="483"/>
      <c r="AQ13" s="483">
        <v>19000</v>
      </c>
      <c r="AR13" s="483"/>
      <c r="AS13" s="483">
        <v>19000</v>
      </c>
      <c r="AT13" s="483"/>
      <c r="AU13" s="483"/>
      <c r="AV13" s="483"/>
      <c r="AW13" s="483"/>
      <c r="AX13" s="483"/>
      <c r="AY13" s="483"/>
      <c r="AZ13" s="483"/>
      <c r="BA13" s="483"/>
      <c r="BB13" s="483"/>
      <c r="BC13" s="483"/>
      <c r="BD13" s="483"/>
      <c r="BE13" s="483"/>
      <c r="BF13" s="483"/>
      <c r="BG13" s="483"/>
      <c r="BH13" s="483"/>
      <c r="BI13" s="483"/>
      <c r="BJ13" s="483"/>
      <c r="BK13" s="483"/>
      <c r="BL13" s="483"/>
      <c r="BM13" s="483"/>
      <c r="BN13" s="483"/>
      <c r="BO13" s="483"/>
      <c r="BP13" s="483"/>
      <c r="BQ13" s="483"/>
      <c r="BR13" s="483"/>
      <c r="BS13" s="483"/>
      <c r="BT13" s="483"/>
      <c r="BU13" s="483"/>
      <c r="BV13" s="483"/>
      <c r="BW13" s="483"/>
      <c r="BX13" s="483"/>
      <c r="BY13" s="483"/>
    </row>
    <row r="14" spans="2:77" x14ac:dyDescent="0.45">
      <c r="B14" s="482" t="s">
        <v>204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3"/>
      <c r="AU14" s="483"/>
      <c r="AV14" s="483"/>
      <c r="AW14" s="483"/>
      <c r="AX14" s="483"/>
      <c r="AY14" s="483"/>
      <c r="AZ14" s="483"/>
      <c r="BA14" s="483"/>
      <c r="BB14" s="483"/>
      <c r="BC14" s="483"/>
      <c r="BD14" s="483"/>
      <c r="BE14" s="483"/>
      <c r="BF14" s="483"/>
      <c r="BG14" s="483"/>
      <c r="BH14" s="483"/>
      <c r="BI14" s="483"/>
      <c r="BJ14" s="483"/>
      <c r="BK14" s="483"/>
      <c r="BL14" s="483"/>
      <c r="BM14" s="483"/>
      <c r="BN14" s="483"/>
      <c r="BO14" s="483"/>
      <c r="BP14" s="483"/>
      <c r="BQ14" s="483"/>
      <c r="BR14" s="483"/>
      <c r="BS14" s="483"/>
      <c r="BT14" s="483"/>
      <c r="BU14" s="483"/>
      <c r="BV14" s="483"/>
      <c r="BW14" s="483"/>
      <c r="BX14" s="483"/>
      <c r="BY14" s="483"/>
    </row>
    <row r="15" spans="2:77" x14ac:dyDescent="0.45">
      <c r="B15" s="482" t="s">
        <v>205</v>
      </c>
      <c r="C15" s="483"/>
      <c r="D15" s="483"/>
      <c r="E15" s="483"/>
      <c r="F15" s="483"/>
      <c r="G15" s="483"/>
      <c r="H15" s="483">
        <v>4775</v>
      </c>
      <c r="I15" s="483"/>
      <c r="J15" s="483">
        <v>23775</v>
      </c>
      <c r="K15" s="483"/>
      <c r="L15" s="483">
        <v>15975</v>
      </c>
      <c r="M15" s="483">
        <v>159575</v>
      </c>
      <c r="N15" s="483">
        <v>11975</v>
      </c>
      <c r="O15" s="483">
        <v>19475</v>
      </c>
      <c r="P15" s="483">
        <v>135345</v>
      </c>
      <c r="Q15" s="483">
        <v>24714</v>
      </c>
      <c r="R15" s="483">
        <v>20975</v>
      </c>
      <c r="S15" s="483">
        <v>28475</v>
      </c>
      <c r="T15" s="483">
        <v>20975</v>
      </c>
      <c r="U15" s="483">
        <v>28475</v>
      </c>
      <c r="V15" s="483">
        <v>20975</v>
      </c>
      <c r="W15" s="483">
        <v>83075</v>
      </c>
      <c r="X15" s="483">
        <v>4775</v>
      </c>
      <c r="Y15" s="483">
        <v>12275</v>
      </c>
      <c r="Z15" s="483">
        <v>4775</v>
      </c>
      <c r="AA15" s="483">
        <v>12275</v>
      </c>
      <c r="AB15" s="483">
        <v>4775</v>
      </c>
      <c r="AC15" s="483">
        <v>12275</v>
      </c>
      <c r="AD15" s="483">
        <v>4775</v>
      </c>
      <c r="AE15" s="483">
        <v>7500</v>
      </c>
      <c r="AF15" s="483"/>
      <c r="AG15" s="483">
        <v>7500</v>
      </c>
      <c r="AH15" s="483"/>
      <c r="AI15" s="483">
        <v>7500</v>
      </c>
      <c r="AJ15" s="483"/>
      <c r="AK15" s="483"/>
      <c r="AL15" s="483"/>
      <c r="AM15" s="483">
        <v>7500</v>
      </c>
      <c r="AN15" s="483"/>
      <c r="AO15" s="483">
        <v>7500</v>
      </c>
      <c r="AP15" s="483">
        <v>7500</v>
      </c>
      <c r="AQ15" s="483"/>
      <c r="AR15" s="483">
        <v>7500</v>
      </c>
      <c r="AS15" s="483">
        <v>7500</v>
      </c>
      <c r="AT15" s="483">
        <v>7500</v>
      </c>
      <c r="AU15" s="483">
        <v>7500</v>
      </c>
      <c r="AV15" s="483">
        <v>7500</v>
      </c>
      <c r="AW15" s="483">
        <v>7500</v>
      </c>
      <c r="AX15" s="483"/>
      <c r="AY15" s="483"/>
      <c r="AZ15" s="483"/>
      <c r="BA15" s="483"/>
      <c r="BB15" s="483"/>
      <c r="BC15" s="483"/>
      <c r="BD15" s="483"/>
      <c r="BE15" s="483"/>
      <c r="BF15" s="483"/>
      <c r="BG15" s="483"/>
      <c r="BH15" s="483"/>
      <c r="BI15" s="483"/>
      <c r="BJ15" s="483"/>
      <c r="BK15" s="483"/>
      <c r="BL15" s="483"/>
      <c r="BM15" s="483"/>
      <c r="BN15" s="483"/>
      <c r="BO15" s="483"/>
      <c r="BP15" s="483"/>
      <c r="BQ15" s="483"/>
      <c r="BR15" s="483"/>
      <c r="BS15" s="483"/>
      <c r="BT15" s="483"/>
      <c r="BU15" s="483"/>
      <c r="BV15" s="483"/>
      <c r="BW15" s="483"/>
      <c r="BX15" s="483"/>
      <c r="BY15" s="483"/>
    </row>
    <row r="16" spans="2:77" x14ac:dyDescent="0.45">
      <c r="B16" s="482" t="s">
        <v>206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>
        <v>180000</v>
      </c>
      <c r="M16" s="483">
        <v>107100</v>
      </c>
      <c r="N16" s="483">
        <v>10100</v>
      </c>
      <c r="O16" s="483">
        <v>10100</v>
      </c>
      <c r="P16" s="483">
        <v>10100</v>
      </c>
      <c r="Q16" s="483">
        <v>106600</v>
      </c>
      <c r="R16" s="483">
        <v>10100</v>
      </c>
      <c r="S16" s="483">
        <v>10100</v>
      </c>
      <c r="T16" s="483">
        <v>10100</v>
      </c>
      <c r="U16" s="483">
        <v>10100</v>
      </c>
      <c r="V16" s="483">
        <v>10100</v>
      </c>
      <c r="W16" s="483">
        <v>106600</v>
      </c>
      <c r="X16" s="483">
        <v>10100</v>
      </c>
      <c r="Y16" s="483">
        <v>10100</v>
      </c>
      <c r="Z16" s="483">
        <v>10100</v>
      </c>
      <c r="AA16" s="483">
        <v>10100</v>
      </c>
      <c r="AB16" s="483">
        <v>10100</v>
      </c>
      <c r="AC16" s="483">
        <v>203100</v>
      </c>
      <c r="AD16" s="483">
        <v>10100</v>
      </c>
      <c r="AE16" s="483">
        <v>10100</v>
      </c>
      <c r="AF16" s="483">
        <v>10100</v>
      </c>
      <c r="AG16" s="483">
        <v>106600</v>
      </c>
      <c r="AH16" s="483">
        <v>10100</v>
      </c>
      <c r="AI16" s="483">
        <v>10100</v>
      </c>
      <c r="AJ16" s="483">
        <v>10100</v>
      </c>
      <c r="AK16" s="483">
        <v>10100</v>
      </c>
      <c r="AL16" s="483">
        <v>10100</v>
      </c>
      <c r="AM16" s="483">
        <v>106600</v>
      </c>
      <c r="AN16" s="483">
        <v>10100</v>
      </c>
      <c r="AO16" s="483">
        <v>10100</v>
      </c>
      <c r="AP16" s="483">
        <v>10100</v>
      </c>
      <c r="AQ16" s="483">
        <v>10100</v>
      </c>
      <c r="AR16" s="483">
        <v>10100</v>
      </c>
      <c r="AS16" s="483">
        <v>106600</v>
      </c>
      <c r="AT16" s="483">
        <v>10100</v>
      </c>
      <c r="AU16" s="483">
        <v>96500</v>
      </c>
      <c r="AV16" s="483"/>
      <c r="AW16" s="483">
        <v>96500</v>
      </c>
      <c r="AX16" s="483">
        <v>10100</v>
      </c>
      <c r="AY16" s="483"/>
      <c r="AZ16" s="483"/>
      <c r="BA16" s="483"/>
      <c r="BB16" s="483"/>
      <c r="BC16" s="483"/>
      <c r="BD16" s="483"/>
      <c r="BE16" s="483"/>
      <c r="BF16" s="483"/>
      <c r="BG16" s="483"/>
      <c r="BH16" s="483"/>
      <c r="BI16" s="483"/>
      <c r="BJ16" s="483"/>
      <c r="BK16" s="483"/>
      <c r="BL16" s="483"/>
      <c r="BM16" s="483"/>
      <c r="BN16" s="483"/>
      <c r="BO16" s="483"/>
      <c r="BP16" s="483"/>
      <c r="BQ16" s="483"/>
      <c r="BR16" s="483"/>
      <c r="BS16" s="483"/>
      <c r="BT16" s="483"/>
      <c r="BU16" s="483"/>
      <c r="BV16" s="483"/>
      <c r="BW16" s="483"/>
      <c r="BX16" s="483"/>
      <c r="BY16" s="483"/>
    </row>
    <row r="17" spans="2:77" x14ac:dyDescent="0.45">
      <c r="B17" s="482" t="s">
        <v>207</v>
      </c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>
        <f>+$L$36/10</f>
        <v>142515.70000000001</v>
      </c>
      <c r="N17" s="483">
        <f t="shared" ref="N17:V17" si="0">+$L$36/10</f>
        <v>142515.70000000001</v>
      </c>
      <c r="O17" s="483">
        <f t="shared" si="0"/>
        <v>142515.70000000001</v>
      </c>
      <c r="P17" s="483">
        <f t="shared" si="0"/>
        <v>142515.70000000001</v>
      </c>
      <c r="Q17" s="483">
        <f t="shared" si="0"/>
        <v>142515.70000000001</v>
      </c>
      <c r="R17" s="483">
        <f t="shared" si="0"/>
        <v>142515.70000000001</v>
      </c>
      <c r="S17" s="483">
        <f t="shared" si="0"/>
        <v>142515.70000000001</v>
      </c>
      <c r="T17" s="483">
        <f t="shared" si="0"/>
        <v>142515.70000000001</v>
      </c>
      <c r="U17" s="483">
        <f t="shared" si="0"/>
        <v>142515.70000000001</v>
      </c>
      <c r="V17" s="483">
        <f t="shared" si="0"/>
        <v>142515.70000000001</v>
      </c>
      <c r="W17" s="483"/>
      <c r="X17" s="483"/>
      <c r="Y17" s="483"/>
      <c r="Z17" s="483"/>
      <c r="AA17" s="483"/>
      <c r="AB17" s="483"/>
      <c r="AC17" s="483"/>
      <c r="AD17" s="483"/>
      <c r="AE17" s="483"/>
      <c r="AF17" s="483"/>
      <c r="AG17" s="483"/>
      <c r="AH17" s="483"/>
      <c r="AI17" s="483"/>
      <c r="AJ17" s="483"/>
      <c r="AK17" s="483"/>
      <c r="AL17" s="483"/>
      <c r="AM17" s="483"/>
      <c r="AN17" s="483"/>
      <c r="AO17" s="483"/>
      <c r="AP17" s="483"/>
      <c r="AQ17" s="483"/>
      <c r="AR17" s="483"/>
      <c r="AS17" s="483"/>
      <c r="AT17" s="483"/>
      <c r="AU17" s="483"/>
      <c r="AV17" s="483"/>
      <c r="AW17" s="483"/>
      <c r="AX17" s="483"/>
      <c r="AY17" s="483"/>
      <c r="AZ17" s="483"/>
      <c r="BA17" s="483"/>
      <c r="BB17" s="483"/>
      <c r="BC17" s="483"/>
      <c r="BD17" s="483"/>
      <c r="BE17" s="483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</row>
    <row r="18" spans="2:77" x14ac:dyDescent="0.45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</row>
    <row r="19" spans="2:77" ht="4.5" customHeight="1" x14ac:dyDescent="0.45">
      <c r="B19" s="482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483"/>
      <c r="BB19" s="483"/>
      <c r="BC19" s="483"/>
      <c r="BD19" s="483"/>
      <c r="BE19" s="483"/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</row>
    <row r="20" spans="2:77" ht="15" hidden="1" customHeight="1" x14ac:dyDescent="0.45">
      <c r="B20" s="484" t="s">
        <v>208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3"/>
      <c r="AS20" s="483"/>
      <c r="AT20" s="483"/>
      <c r="AU20" s="483"/>
      <c r="AV20" s="483"/>
      <c r="AW20" s="483"/>
      <c r="AX20" s="483"/>
      <c r="AY20" s="483"/>
      <c r="AZ20" s="483"/>
      <c r="BA20" s="483"/>
      <c r="BB20" s="483"/>
      <c r="BC20" s="483"/>
      <c r="BD20" s="483"/>
      <c r="BE20" s="483"/>
      <c r="BF20" s="483"/>
      <c r="BG20" s="483"/>
      <c r="BH20" s="483"/>
      <c r="BI20" s="483"/>
      <c r="BJ20" s="483"/>
      <c r="BK20" s="483"/>
      <c r="BL20" s="483"/>
      <c r="BM20" s="483"/>
      <c r="BN20" s="483"/>
      <c r="BO20" s="483"/>
      <c r="BP20" s="483"/>
      <c r="BQ20" s="483"/>
      <c r="BR20" s="483"/>
      <c r="BS20" s="483"/>
      <c r="BT20" s="483"/>
      <c r="BU20" s="483"/>
      <c r="BV20" s="483"/>
      <c r="BW20" s="483"/>
      <c r="BX20" s="483"/>
      <c r="BY20" s="483"/>
    </row>
    <row r="21" spans="2:77" ht="15" hidden="1" customHeight="1" x14ac:dyDescent="0.45">
      <c r="B21" s="484" t="s">
        <v>209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3"/>
      <c r="AU21" s="483"/>
      <c r="AV21" s="483"/>
      <c r="AW21" s="483"/>
      <c r="AX21" s="483"/>
      <c r="AY21" s="483"/>
      <c r="AZ21" s="483"/>
      <c r="BA21" s="483"/>
      <c r="BB21" s="483"/>
      <c r="BC21" s="483"/>
      <c r="BD21" s="483"/>
      <c r="BE21" s="483"/>
      <c r="BF21" s="483"/>
      <c r="BG21" s="483"/>
      <c r="BH21" s="483"/>
      <c r="BI21" s="483"/>
      <c r="BJ21" s="483"/>
      <c r="BK21" s="483"/>
      <c r="BL21" s="483"/>
      <c r="BM21" s="483"/>
      <c r="BN21" s="483"/>
      <c r="BO21" s="483"/>
      <c r="BP21" s="483"/>
      <c r="BQ21" s="483"/>
      <c r="BR21" s="483"/>
      <c r="BS21" s="483"/>
      <c r="BT21" s="483"/>
      <c r="BU21" s="483"/>
      <c r="BV21" s="483"/>
      <c r="BW21" s="483"/>
      <c r="BX21" s="483"/>
      <c r="BY21" s="483"/>
    </row>
    <row r="22" spans="2:77" ht="15" hidden="1" customHeight="1" x14ac:dyDescent="0.45">
      <c r="B22" s="484" t="s">
        <v>210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3"/>
      <c r="AQ22" s="483"/>
      <c r="AR22" s="483"/>
      <c r="AS22" s="483"/>
      <c r="AT22" s="483"/>
      <c r="AU22" s="483"/>
      <c r="AV22" s="483"/>
      <c r="AW22" s="483"/>
      <c r="AX22" s="483"/>
      <c r="AY22" s="483"/>
      <c r="AZ22" s="483"/>
      <c r="BA22" s="483"/>
      <c r="BB22" s="483"/>
      <c r="BC22" s="483"/>
      <c r="BD22" s="483"/>
      <c r="BE22" s="483"/>
      <c r="BF22" s="483"/>
      <c r="BG22" s="483"/>
      <c r="BH22" s="483"/>
      <c r="BI22" s="483"/>
      <c r="BJ22" s="483"/>
      <c r="BK22" s="483"/>
      <c r="BL22" s="483"/>
      <c r="BM22" s="483"/>
      <c r="BN22" s="483"/>
      <c r="BO22" s="483"/>
      <c r="BP22" s="483"/>
      <c r="BQ22" s="483"/>
      <c r="BR22" s="483"/>
      <c r="BS22" s="483"/>
      <c r="BT22" s="483"/>
      <c r="BU22" s="483"/>
      <c r="BV22" s="483"/>
      <c r="BW22" s="483"/>
      <c r="BX22" s="483"/>
      <c r="BY22" s="483"/>
    </row>
    <row r="23" spans="2:77" ht="15" hidden="1" customHeight="1" x14ac:dyDescent="0.45">
      <c r="B23" s="484" t="s">
        <v>211</v>
      </c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  <c r="AR23" s="483"/>
      <c r="AS23" s="483"/>
      <c r="AT23" s="483"/>
      <c r="AU23" s="483"/>
      <c r="AV23" s="483"/>
      <c r="AW23" s="483"/>
      <c r="AX23" s="483"/>
      <c r="AY23" s="483"/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3"/>
      <c r="BK23" s="483"/>
      <c r="BL23" s="483"/>
      <c r="BM23" s="483"/>
      <c r="BN23" s="483"/>
      <c r="BO23" s="483"/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</row>
    <row r="24" spans="2:77" ht="15" hidden="1" customHeight="1" x14ac:dyDescent="0.45">
      <c r="B24" s="484" t="s">
        <v>212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3"/>
      <c r="AS24" s="483"/>
      <c r="AT24" s="483"/>
      <c r="AU24" s="483"/>
      <c r="AV24" s="483"/>
      <c r="AW24" s="483"/>
      <c r="AX24" s="483"/>
      <c r="AY24" s="483"/>
      <c r="AZ24" s="483"/>
      <c r="BA24" s="483"/>
      <c r="BB24" s="483"/>
      <c r="BC24" s="483"/>
      <c r="BD24" s="483"/>
      <c r="BE24" s="483"/>
      <c r="BF24" s="483"/>
      <c r="BG24" s="483"/>
      <c r="BH24" s="483"/>
      <c r="BI24" s="483"/>
      <c r="BJ24" s="483"/>
      <c r="BK24" s="483"/>
      <c r="BL24" s="483"/>
      <c r="BM24" s="483"/>
      <c r="BN24" s="483"/>
      <c r="BO24" s="483"/>
      <c r="BP24" s="483"/>
      <c r="BQ24" s="483"/>
      <c r="BR24" s="483"/>
      <c r="BS24" s="483"/>
      <c r="BT24" s="483"/>
      <c r="BU24" s="483"/>
      <c r="BV24" s="483"/>
      <c r="BW24" s="483"/>
      <c r="BX24" s="483"/>
      <c r="BY24" s="483"/>
    </row>
    <row r="25" spans="2:77" ht="5" hidden="1" customHeight="1" x14ac:dyDescent="0.45">
      <c r="B25" s="484"/>
      <c r="C25" s="483"/>
      <c r="D25" s="483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483"/>
      <c r="AL25" s="483"/>
      <c r="AM25" s="483"/>
      <c r="AN25" s="483"/>
      <c r="AO25" s="483"/>
      <c r="AP25" s="483"/>
      <c r="AQ25" s="483"/>
      <c r="AR25" s="483"/>
      <c r="AS25" s="483"/>
      <c r="AT25" s="483"/>
      <c r="AU25" s="483"/>
      <c r="AV25" s="483"/>
      <c r="AW25" s="483"/>
      <c r="AX25" s="483"/>
      <c r="AY25" s="483"/>
      <c r="AZ25" s="483"/>
      <c r="BA25" s="483"/>
      <c r="BB25" s="483"/>
      <c r="BC25" s="483"/>
      <c r="BD25" s="483"/>
      <c r="BE25" s="483"/>
      <c r="BF25" s="483"/>
      <c r="BG25" s="483"/>
      <c r="BH25" s="483"/>
      <c r="BI25" s="483"/>
      <c r="BJ25" s="483"/>
      <c r="BK25" s="483"/>
      <c r="BL25" s="483"/>
      <c r="BM25" s="483"/>
      <c r="BN25" s="483"/>
      <c r="BO25" s="483"/>
      <c r="BP25" s="483"/>
      <c r="BQ25" s="483"/>
      <c r="BR25" s="483"/>
      <c r="BS25" s="483"/>
      <c r="BT25" s="483"/>
      <c r="BU25" s="483"/>
      <c r="BV25" s="483"/>
      <c r="BW25" s="483"/>
      <c r="BX25" s="483"/>
      <c r="BY25" s="483"/>
    </row>
    <row r="26" spans="2:77" ht="15" hidden="1" customHeight="1" x14ac:dyDescent="0.45">
      <c r="B26" s="484" t="s">
        <v>213</v>
      </c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3"/>
      <c r="AL26" s="483"/>
      <c r="AM26" s="483"/>
      <c r="AN26" s="483"/>
      <c r="AO26" s="483"/>
      <c r="AP26" s="483"/>
      <c r="AQ26" s="483"/>
      <c r="AR26" s="483"/>
      <c r="AS26" s="483"/>
      <c r="AT26" s="483"/>
      <c r="AU26" s="483"/>
      <c r="AV26" s="483"/>
      <c r="AW26" s="483"/>
      <c r="AX26" s="483"/>
      <c r="AY26" s="483"/>
      <c r="AZ26" s="483"/>
      <c r="BA26" s="483"/>
      <c r="BB26" s="483"/>
      <c r="BC26" s="483"/>
      <c r="BD26" s="483"/>
      <c r="BE26" s="483"/>
      <c r="BF26" s="483"/>
      <c r="BG26" s="483"/>
      <c r="BH26" s="483"/>
      <c r="BI26" s="483"/>
      <c r="BJ26" s="483"/>
      <c r="BK26" s="483"/>
      <c r="BL26" s="483"/>
      <c r="BM26" s="483"/>
      <c r="BN26" s="483"/>
      <c r="BO26" s="483"/>
      <c r="BP26" s="483"/>
      <c r="BQ26" s="483"/>
      <c r="BR26" s="483"/>
      <c r="BS26" s="483"/>
      <c r="BT26" s="483"/>
      <c r="BU26" s="483"/>
      <c r="BV26" s="483"/>
      <c r="BW26" s="483"/>
      <c r="BX26" s="483"/>
      <c r="BY26" s="483"/>
    </row>
    <row r="27" spans="2:77" ht="18" hidden="1" customHeight="1" x14ac:dyDescent="0.45">
      <c r="B27" s="484" t="s">
        <v>214</v>
      </c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3"/>
      <c r="AL27" s="483"/>
      <c r="AM27" s="483"/>
      <c r="AN27" s="483"/>
      <c r="AO27" s="483"/>
      <c r="AP27" s="483"/>
      <c r="AQ27" s="483"/>
      <c r="AR27" s="483"/>
      <c r="AS27" s="483"/>
      <c r="AT27" s="483"/>
      <c r="AU27" s="483"/>
      <c r="AV27" s="483"/>
      <c r="AW27" s="483"/>
      <c r="AX27" s="483"/>
      <c r="AY27" s="483"/>
      <c r="AZ27" s="483"/>
      <c r="BA27" s="483"/>
      <c r="BB27" s="483"/>
      <c r="BC27" s="483"/>
      <c r="BD27" s="483"/>
      <c r="BE27" s="483"/>
      <c r="BF27" s="483"/>
      <c r="BG27" s="483"/>
      <c r="BH27" s="483"/>
      <c r="BI27" s="483"/>
      <c r="BJ27" s="483"/>
      <c r="BK27" s="483"/>
      <c r="BL27" s="483"/>
      <c r="BM27" s="483"/>
      <c r="BN27" s="483"/>
      <c r="BO27" s="483"/>
      <c r="BP27" s="483"/>
      <c r="BQ27" s="483"/>
      <c r="BR27" s="483"/>
      <c r="BS27" s="483"/>
      <c r="BT27" s="483"/>
      <c r="BU27" s="483"/>
      <c r="BV27" s="483"/>
      <c r="BW27" s="483"/>
      <c r="BX27" s="483"/>
      <c r="BY27" s="483"/>
    </row>
    <row r="28" spans="2:77" ht="15" hidden="1" customHeight="1" x14ac:dyDescent="0.45">
      <c r="B28" s="484" t="s">
        <v>215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BB28" s="483"/>
      <c r="BC28" s="483"/>
      <c r="BD28" s="483"/>
      <c r="BE28" s="483"/>
      <c r="BF28" s="483"/>
      <c r="BG28" s="483"/>
      <c r="BH28" s="483"/>
      <c r="BI28" s="483"/>
      <c r="BJ28" s="483"/>
      <c r="BK28" s="483"/>
      <c r="BL28" s="483"/>
      <c r="BM28" s="483"/>
      <c r="BN28" s="483"/>
      <c r="BO28" s="483"/>
      <c r="BP28" s="483"/>
      <c r="BQ28" s="483"/>
      <c r="BR28" s="483"/>
      <c r="BS28" s="483"/>
      <c r="BT28" s="483"/>
      <c r="BU28" s="483"/>
      <c r="BV28" s="483"/>
      <c r="BW28" s="483"/>
      <c r="BX28" s="483"/>
      <c r="BY28" s="483"/>
    </row>
    <row r="29" spans="2:77" ht="15" hidden="1" customHeight="1" x14ac:dyDescent="0.45">
      <c r="B29" s="484" t="s">
        <v>216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483"/>
      <c r="BF29" s="483"/>
      <c r="BG29" s="483"/>
      <c r="BH29" s="483"/>
      <c r="BI29" s="483"/>
      <c r="BJ29" s="483"/>
      <c r="BK29" s="483"/>
      <c r="BL29" s="483"/>
      <c r="BM29" s="483"/>
      <c r="BN29" s="483"/>
      <c r="BO29" s="483"/>
      <c r="BP29" s="483"/>
      <c r="BQ29" s="483"/>
      <c r="BR29" s="483"/>
      <c r="BS29" s="483"/>
      <c r="BT29" s="483"/>
      <c r="BU29" s="483"/>
      <c r="BV29" s="483"/>
      <c r="BW29" s="483"/>
      <c r="BX29" s="483"/>
      <c r="BY29" s="483"/>
    </row>
    <row r="30" spans="2:77" s="487" customFormat="1" ht="15" hidden="1" customHeight="1" x14ac:dyDescent="0.45">
      <c r="B30" s="485" t="s">
        <v>217</v>
      </c>
      <c r="C30" s="486"/>
      <c r="D30" s="486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  <c r="AA30" s="486"/>
      <c r="AB30" s="486"/>
      <c r="AC30" s="486"/>
      <c r="AD30" s="486"/>
      <c r="AE30" s="486"/>
      <c r="AF30" s="486"/>
      <c r="AG30" s="486"/>
      <c r="AH30" s="486"/>
      <c r="AI30" s="486"/>
      <c r="AJ30" s="486"/>
      <c r="AK30" s="486"/>
      <c r="AL30" s="486"/>
      <c r="AM30" s="486"/>
      <c r="AN30" s="486"/>
      <c r="AO30" s="486"/>
      <c r="AP30" s="486"/>
      <c r="AQ30" s="486"/>
      <c r="AR30" s="486"/>
      <c r="AS30" s="486"/>
      <c r="AT30" s="486"/>
      <c r="AU30" s="486"/>
      <c r="AV30" s="486"/>
      <c r="AW30" s="486"/>
      <c r="AX30" s="486"/>
      <c r="AY30" s="486"/>
      <c r="AZ30" s="486"/>
      <c r="BA30" s="486"/>
      <c r="BB30" s="486"/>
      <c r="BC30" s="486"/>
      <c r="BD30" s="486"/>
      <c r="BE30" s="486"/>
      <c r="BF30" s="486"/>
      <c r="BG30" s="486"/>
      <c r="BH30" s="486"/>
      <c r="BI30" s="486"/>
      <c r="BJ30" s="486"/>
      <c r="BK30" s="486"/>
      <c r="BL30" s="486"/>
      <c r="BM30" s="486"/>
      <c r="BN30" s="486"/>
      <c r="BO30" s="486"/>
      <c r="BP30" s="486"/>
      <c r="BQ30" s="486"/>
      <c r="BR30" s="486"/>
      <c r="BS30" s="486"/>
      <c r="BT30" s="486"/>
      <c r="BU30" s="486"/>
      <c r="BV30" s="486"/>
      <c r="BW30" s="486"/>
      <c r="BX30" s="486"/>
      <c r="BY30" s="486"/>
    </row>
    <row r="31" spans="2:77" s="487" customFormat="1" ht="15" hidden="1" customHeight="1" x14ac:dyDescent="0.45">
      <c r="B31" s="485" t="s">
        <v>218</v>
      </c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6"/>
      <c r="AP31" s="486"/>
      <c r="AQ31" s="486"/>
      <c r="AR31" s="486"/>
      <c r="AS31" s="486"/>
      <c r="AT31" s="486"/>
      <c r="AU31" s="486"/>
      <c r="AV31" s="486"/>
      <c r="AW31" s="486"/>
      <c r="AX31" s="486"/>
      <c r="AY31" s="486"/>
      <c r="AZ31" s="486"/>
      <c r="BA31" s="486"/>
      <c r="BB31" s="486"/>
      <c r="BC31" s="486"/>
      <c r="BD31" s="486"/>
      <c r="BE31" s="486"/>
      <c r="BF31" s="486"/>
      <c r="BG31" s="486"/>
      <c r="BH31" s="486"/>
      <c r="BI31" s="486"/>
      <c r="BJ31" s="486"/>
      <c r="BK31" s="486"/>
      <c r="BL31" s="486"/>
      <c r="BM31" s="486"/>
      <c r="BN31" s="486"/>
      <c r="BO31" s="486"/>
      <c r="BP31" s="486"/>
      <c r="BQ31" s="486"/>
      <c r="BR31" s="486"/>
      <c r="BS31" s="486"/>
      <c r="BT31" s="486"/>
      <c r="BU31" s="486"/>
      <c r="BV31" s="486"/>
      <c r="BW31" s="486"/>
      <c r="BX31" s="486"/>
      <c r="BY31" s="486"/>
    </row>
    <row r="32" spans="2:77" s="487" customFormat="1" ht="15" hidden="1" customHeight="1" x14ac:dyDescent="0.45">
      <c r="B32" s="485" t="s">
        <v>219</v>
      </c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486"/>
      <c r="AO32" s="486"/>
      <c r="AP32" s="486"/>
      <c r="AQ32" s="486"/>
      <c r="AR32" s="486"/>
      <c r="AS32" s="486"/>
      <c r="AT32" s="486"/>
      <c r="AU32" s="486"/>
      <c r="AV32" s="486"/>
      <c r="AW32" s="486"/>
      <c r="AX32" s="486"/>
      <c r="AY32" s="486"/>
      <c r="AZ32" s="486"/>
      <c r="BA32" s="486"/>
      <c r="BB32" s="486"/>
      <c r="BC32" s="486"/>
      <c r="BD32" s="486"/>
      <c r="BE32" s="486"/>
      <c r="BF32" s="486"/>
      <c r="BG32" s="486"/>
      <c r="BH32" s="486"/>
      <c r="BI32" s="486"/>
      <c r="BJ32" s="486"/>
      <c r="BK32" s="486"/>
      <c r="BL32" s="486"/>
      <c r="BM32" s="486"/>
      <c r="BN32" s="486"/>
      <c r="BO32" s="486"/>
      <c r="BP32" s="486"/>
      <c r="BQ32" s="486"/>
      <c r="BR32" s="486"/>
      <c r="BS32" s="486"/>
      <c r="BT32" s="486"/>
      <c r="BU32" s="486"/>
      <c r="BV32" s="486"/>
      <c r="BW32" s="486"/>
      <c r="BX32" s="486"/>
      <c r="BY32" s="486"/>
    </row>
    <row r="33" spans="2:77" ht="15" hidden="1" customHeight="1" x14ac:dyDescent="0.45">
      <c r="B33" s="484" t="s">
        <v>220</v>
      </c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</row>
    <row r="34" spans="2:77" x14ac:dyDescent="0.45"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</row>
    <row r="35" spans="2:77" s="170" customFormat="1" ht="34.5" customHeight="1" x14ac:dyDescent="0.45">
      <c r="B35" s="488" t="s">
        <v>14</v>
      </c>
      <c r="C35" s="489"/>
      <c r="D35" s="489"/>
      <c r="E35" s="489"/>
      <c r="F35" s="489"/>
      <c r="G35" s="490">
        <v>6068974.5383254895</v>
      </c>
      <c r="H35" s="489">
        <f t="shared" ref="H35:Q35" si="1">SUM(H6:H34)</f>
        <v>445282</v>
      </c>
      <c r="I35" s="490">
        <v>4840893.2157059442</v>
      </c>
      <c r="J35" s="489">
        <f t="shared" si="1"/>
        <v>1327123</v>
      </c>
      <c r="K35" s="490">
        <v>5127126.2497960934</v>
      </c>
      <c r="L35" s="489">
        <f t="shared" si="1"/>
        <v>1600352</v>
      </c>
      <c r="M35" s="489">
        <f t="shared" si="1"/>
        <v>742460.7</v>
      </c>
      <c r="N35" s="489">
        <f t="shared" si="1"/>
        <v>1052533.7</v>
      </c>
      <c r="O35" s="489">
        <f t="shared" si="1"/>
        <v>1447591.7</v>
      </c>
      <c r="P35" s="489">
        <f t="shared" si="1"/>
        <v>795330.7</v>
      </c>
      <c r="Q35" s="489">
        <f t="shared" si="1"/>
        <v>1224979.7</v>
      </c>
      <c r="R35" s="489">
        <f t="shared" ref="R35:BY35" si="2">SUM(R6:R34)</f>
        <v>779580.7</v>
      </c>
      <c r="S35" s="489">
        <f t="shared" si="2"/>
        <v>467050.7</v>
      </c>
      <c r="T35" s="489">
        <f t="shared" si="2"/>
        <v>901440.7</v>
      </c>
      <c r="U35" s="489">
        <f t="shared" si="2"/>
        <v>1227081.7</v>
      </c>
      <c r="V35" s="489">
        <f t="shared" si="2"/>
        <v>482850.7</v>
      </c>
      <c r="W35" s="489">
        <f t="shared" si="2"/>
        <v>579200</v>
      </c>
      <c r="X35" s="489">
        <f t="shared" si="2"/>
        <v>285665</v>
      </c>
      <c r="Y35" s="489">
        <f t="shared" si="2"/>
        <v>195265</v>
      </c>
      <c r="Z35" s="489">
        <f t="shared" si="2"/>
        <v>205465</v>
      </c>
      <c r="AA35" s="489">
        <f t="shared" si="2"/>
        <v>875966</v>
      </c>
      <c r="AB35" s="489">
        <f t="shared" si="2"/>
        <v>215965</v>
      </c>
      <c r="AC35" s="489">
        <f t="shared" si="2"/>
        <v>730315</v>
      </c>
      <c r="AD35" s="489">
        <f t="shared" si="2"/>
        <v>840825</v>
      </c>
      <c r="AE35" s="489">
        <f t="shared" si="2"/>
        <v>166550</v>
      </c>
      <c r="AF35" s="489">
        <f t="shared" si="2"/>
        <v>137750</v>
      </c>
      <c r="AG35" s="489">
        <f t="shared" si="2"/>
        <v>689323</v>
      </c>
      <c r="AH35" s="489">
        <f t="shared" si="2"/>
        <v>165500</v>
      </c>
      <c r="AI35" s="489">
        <f t="shared" si="2"/>
        <v>856600</v>
      </c>
      <c r="AJ35" s="489">
        <f t="shared" si="2"/>
        <v>248600</v>
      </c>
      <c r="AK35" s="489">
        <f t="shared" si="2"/>
        <v>98400</v>
      </c>
      <c r="AL35" s="489">
        <f t="shared" si="2"/>
        <v>294200</v>
      </c>
      <c r="AM35" s="489">
        <f t="shared" si="2"/>
        <v>231100</v>
      </c>
      <c r="AN35" s="489">
        <f t="shared" si="2"/>
        <v>71400</v>
      </c>
      <c r="AO35" s="489">
        <f t="shared" si="2"/>
        <v>165900</v>
      </c>
      <c r="AP35" s="489">
        <f t="shared" si="2"/>
        <v>55900</v>
      </c>
      <c r="AQ35" s="489">
        <f t="shared" si="2"/>
        <v>67400</v>
      </c>
      <c r="AR35" s="489">
        <f t="shared" si="2"/>
        <v>44000</v>
      </c>
      <c r="AS35" s="489">
        <f t="shared" si="2"/>
        <v>139500</v>
      </c>
      <c r="AT35" s="489">
        <f t="shared" si="2"/>
        <v>24000</v>
      </c>
      <c r="AU35" s="489">
        <f t="shared" si="2"/>
        <v>104000</v>
      </c>
      <c r="AV35" s="489">
        <f t="shared" si="2"/>
        <v>7500</v>
      </c>
      <c r="AW35" s="489">
        <f t="shared" si="2"/>
        <v>104000</v>
      </c>
      <c r="AX35" s="489">
        <f t="shared" si="2"/>
        <v>16500</v>
      </c>
      <c r="AY35" s="489">
        <f t="shared" si="2"/>
        <v>0</v>
      </c>
      <c r="AZ35" s="489">
        <f t="shared" si="2"/>
        <v>0</v>
      </c>
      <c r="BA35" s="489">
        <f t="shared" si="2"/>
        <v>0</v>
      </c>
      <c r="BB35" s="489">
        <f t="shared" si="2"/>
        <v>0</v>
      </c>
      <c r="BC35" s="489">
        <f t="shared" si="2"/>
        <v>0</v>
      </c>
      <c r="BD35" s="489">
        <f t="shared" si="2"/>
        <v>0</v>
      </c>
      <c r="BE35" s="489">
        <f t="shared" si="2"/>
        <v>0</v>
      </c>
      <c r="BF35" s="489">
        <f t="shared" si="2"/>
        <v>0</v>
      </c>
      <c r="BG35" s="489">
        <f t="shared" si="2"/>
        <v>0</v>
      </c>
      <c r="BH35" s="489">
        <f t="shared" si="2"/>
        <v>0</v>
      </c>
      <c r="BI35" s="489">
        <f t="shared" si="2"/>
        <v>0</v>
      </c>
      <c r="BJ35" s="489">
        <f t="shared" si="2"/>
        <v>0</v>
      </c>
      <c r="BK35" s="489">
        <f t="shared" si="2"/>
        <v>0</v>
      </c>
      <c r="BL35" s="489">
        <f t="shared" si="2"/>
        <v>0</v>
      </c>
      <c r="BM35" s="489">
        <f t="shared" si="2"/>
        <v>0</v>
      </c>
      <c r="BN35" s="489">
        <f t="shared" si="2"/>
        <v>0</v>
      </c>
      <c r="BO35" s="489">
        <f t="shared" si="2"/>
        <v>0</v>
      </c>
      <c r="BP35" s="489">
        <f t="shared" si="2"/>
        <v>0</v>
      </c>
      <c r="BQ35" s="489">
        <f t="shared" si="2"/>
        <v>0</v>
      </c>
      <c r="BR35" s="489">
        <f t="shared" si="2"/>
        <v>0</v>
      </c>
      <c r="BS35" s="489">
        <f t="shared" si="2"/>
        <v>0</v>
      </c>
      <c r="BT35" s="489">
        <f t="shared" si="2"/>
        <v>0</v>
      </c>
      <c r="BU35" s="489">
        <f t="shared" si="2"/>
        <v>0</v>
      </c>
      <c r="BV35" s="489">
        <f t="shared" si="2"/>
        <v>0</v>
      </c>
      <c r="BW35" s="489">
        <f t="shared" si="2"/>
        <v>0</v>
      </c>
      <c r="BX35" s="489">
        <f t="shared" si="2"/>
        <v>0</v>
      </c>
      <c r="BY35" s="489">
        <f t="shared" si="2"/>
        <v>0</v>
      </c>
    </row>
    <row r="36" spans="2:77" x14ac:dyDescent="0.45">
      <c r="B36" s="491" t="s">
        <v>221</v>
      </c>
      <c r="C36" s="492"/>
      <c r="D36" s="492"/>
      <c r="E36" s="492"/>
      <c r="F36" s="492"/>
      <c r="G36" s="492"/>
      <c r="H36" s="492">
        <v>1147145</v>
      </c>
      <c r="I36" s="492"/>
      <c r="J36" s="492"/>
      <c r="K36" s="492"/>
      <c r="L36" s="492">
        <v>1425157</v>
      </c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3"/>
      <c r="AJ36" s="493"/>
      <c r="AK36" s="493"/>
      <c r="AL36" s="493"/>
      <c r="AM36" s="493"/>
      <c r="AN36" s="493"/>
      <c r="AO36" s="493"/>
      <c r="AP36" s="493"/>
      <c r="AQ36" s="493"/>
      <c r="AR36" s="493"/>
      <c r="AS36" s="493"/>
      <c r="AT36" s="493"/>
      <c r="AU36" s="493"/>
      <c r="AV36" s="493"/>
      <c r="AW36" s="493"/>
      <c r="AX36" s="493"/>
      <c r="AY36" s="493"/>
      <c r="AZ36" s="493"/>
      <c r="BA36" s="493"/>
      <c r="BB36" s="493"/>
      <c r="BC36" s="493"/>
      <c r="BD36" s="493"/>
      <c r="BE36" s="493"/>
      <c r="BF36" s="493"/>
      <c r="BG36" s="493"/>
      <c r="BH36" s="493"/>
      <c r="BI36" s="493"/>
      <c r="BJ36" s="493"/>
      <c r="BK36" s="493"/>
      <c r="BL36" s="493"/>
      <c r="BM36" s="493"/>
      <c r="BN36" s="493"/>
      <c r="BO36" s="493"/>
      <c r="BP36" s="493"/>
      <c r="BQ36" s="493"/>
      <c r="BR36" s="493"/>
      <c r="BS36" s="493"/>
      <c r="BT36" s="493"/>
      <c r="BU36" s="493"/>
      <c r="BV36" s="493"/>
      <c r="BW36" s="493"/>
      <c r="BX36" s="493"/>
      <c r="BY36" s="493"/>
    </row>
    <row r="38" spans="2:77" ht="25.5" x14ac:dyDescent="0.75">
      <c r="B38" s="480" t="s">
        <v>7</v>
      </c>
      <c r="H38" s="446"/>
      <c r="I38" s="446"/>
    </row>
    <row r="39" spans="2:77" x14ac:dyDescent="0.45">
      <c r="C39" s="494">
        <v>43466</v>
      </c>
      <c r="D39" s="494">
        <v>43497</v>
      </c>
      <c r="E39" s="494">
        <v>43525</v>
      </c>
      <c r="F39" s="494">
        <v>43556</v>
      </c>
      <c r="G39" s="494"/>
      <c r="H39" s="494">
        <v>43586</v>
      </c>
      <c r="I39" s="494"/>
      <c r="J39" s="494">
        <v>43617</v>
      </c>
      <c r="K39" s="494"/>
      <c r="L39" s="494">
        <v>43647</v>
      </c>
      <c r="M39" s="494">
        <v>43678</v>
      </c>
      <c r="N39" s="494">
        <v>43709</v>
      </c>
      <c r="O39" s="494">
        <v>43739</v>
      </c>
      <c r="P39" s="494">
        <v>43770</v>
      </c>
      <c r="Q39" s="494">
        <v>43800</v>
      </c>
      <c r="R39" s="494">
        <v>43831</v>
      </c>
      <c r="S39" s="494">
        <v>43862</v>
      </c>
      <c r="T39" s="494">
        <v>43891</v>
      </c>
      <c r="U39" s="494">
        <v>43922</v>
      </c>
      <c r="V39" s="494">
        <v>43952</v>
      </c>
      <c r="W39" s="494">
        <v>43983</v>
      </c>
      <c r="X39" s="494">
        <v>44013</v>
      </c>
      <c r="Y39" s="494">
        <v>44044</v>
      </c>
      <c r="Z39" s="494">
        <v>44075</v>
      </c>
      <c r="AA39" s="494">
        <v>44105</v>
      </c>
      <c r="AB39" s="494">
        <v>44136</v>
      </c>
      <c r="AC39" s="494">
        <v>44166</v>
      </c>
      <c r="AD39" s="494"/>
      <c r="AE39" s="494"/>
      <c r="AF39" s="494"/>
      <c r="AG39" s="494"/>
      <c r="AH39" s="494"/>
      <c r="AI39" s="494"/>
      <c r="AJ39" s="494"/>
      <c r="AK39" s="494"/>
      <c r="AL39" s="494"/>
      <c r="AM39" s="494"/>
      <c r="AN39" s="494"/>
      <c r="AO39" s="494"/>
      <c r="AP39" s="494"/>
      <c r="AQ39" s="494"/>
      <c r="AR39" s="494"/>
      <c r="AS39" s="494"/>
      <c r="AT39" s="494"/>
      <c r="AU39" s="494"/>
      <c r="AV39" s="494"/>
      <c r="AW39" s="494"/>
      <c r="AX39" s="494"/>
      <c r="AY39" s="494"/>
      <c r="AZ39" s="494"/>
      <c r="BA39" s="494"/>
      <c r="BB39" s="494"/>
      <c r="BC39" s="494"/>
      <c r="BD39" s="494"/>
      <c r="BE39" s="494"/>
      <c r="BF39" s="494"/>
      <c r="BG39" s="494"/>
      <c r="BH39" s="494"/>
      <c r="BI39" s="494"/>
      <c r="BJ39" s="494"/>
      <c r="BK39" s="494"/>
      <c r="BL39" s="494"/>
      <c r="BM39" s="494"/>
      <c r="BN39" s="494"/>
      <c r="BO39" s="494"/>
      <c r="BP39" s="494"/>
      <c r="BQ39" s="494"/>
      <c r="BR39" s="494"/>
      <c r="BS39" s="494"/>
      <c r="BT39" s="494"/>
      <c r="BU39" s="494"/>
      <c r="BV39" s="494"/>
      <c r="BW39" s="494"/>
      <c r="BX39" s="494"/>
      <c r="BY39" s="494"/>
    </row>
    <row r="40" spans="2:77" x14ac:dyDescent="0.45">
      <c r="B40" s="495" t="s">
        <v>222</v>
      </c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  <c r="AA40" s="483"/>
      <c r="AB40" s="483"/>
      <c r="AC40" s="483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483"/>
      <c r="AS40" s="483"/>
      <c r="AT40" s="483"/>
      <c r="AU40" s="483"/>
      <c r="AV40" s="483"/>
      <c r="AW40" s="483"/>
      <c r="AX40" s="483"/>
      <c r="AY40" s="483"/>
      <c r="AZ40" s="483"/>
      <c r="BA40" s="483"/>
      <c r="BB40" s="483"/>
      <c r="BC40" s="483"/>
      <c r="BD40" s="483"/>
      <c r="BE40" s="483"/>
      <c r="BF40" s="483"/>
      <c r="BG40" s="483"/>
      <c r="BH40" s="483"/>
      <c r="BI40" s="483"/>
      <c r="BJ40" s="483"/>
      <c r="BK40" s="483"/>
      <c r="BL40" s="483"/>
      <c r="BM40" s="483"/>
      <c r="BN40" s="483"/>
      <c r="BO40" s="483"/>
      <c r="BP40" s="483"/>
      <c r="BQ40" s="483"/>
      <c r="BR40" s="483"/>
      <c r="BS40" s="483"/>
      <c r="BT40" s="483"/>
      <c r="BU40" s="483"/>
      <c r="BV40" s="483"/>
      <c r="BW40" s="483"/>
      <c r="BX40" s="483"/>
      <c r="BY40" s="483"/>
    </row>
    <row r="41" spans="2:77" ht="15" hidden="1" customHeight="1" x14ac:dyDescent="0.45">
      <c r="B41" s="484" t="s">
        <v>223</v>
      </c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3"/>
      <c r="AG41" s="483"/>
      <c r="AH41" s="483"/>
      <c r="AI41" s="483"/>
      <c r="AJ41" s="483"/>
      <c r="AK41" s="483"/>
      <c r="AL41" s="483"/>
      <c r="AM41" s="483"/>
      <c r="AN41" s="483"/>
      <c r="AO41" s="483"/>
      <c r="AP41" s="483"/>
      <c r="AQ41" s="483"/>
      <c r="AR41" s="483"/>
      <c r="AS41" s="483"/>
      <c r="AT41" s="483"/>
      <c r="AU41" s="483"/>
      <c r="AV41" s="483"/>
      <c r="AW41" s="483"/>
      <c r="AX41" s="483"/>
      <c r="AY41" s="483"/>
      <c r="AZ41" s="483"/>
      <c r="BA41" s="483"/>
      <c r="BB41" s="483"/>
      <c r="BC41" s="483"/>
      <c r="BD41" s="483"/>
      <c r="BE41" s="483"/>
      <c r="BF41" s="483"/>
      <c r="BG41" s="483"/>
      <c r="BH41" s="483"/>
      <c r="BI41" s="483"/>
      <c r="BJ41" s="483"/>
      <c r="BK41" s="483"/>
      <c r="BL41" s="483"/>
      <c r="BM41" s="483"/>
      <c r="BN41" s="483"/>
      <c r="BO41" s="483"/>
      <c r="BP41" s="483"/>
      <c r="BQ41" s="483"/>
      <c r="BR41" s="483"/>
      <c r="BS41" s="483"/>
      <c r="BT41" s="483"/>
      <c r="BU41" s="483"/>
      <c r="BV41" s="483"/>
      <c r="BW41" s="483"/>
      <c r="BX41" s="483"/>
      <c r="BY41" s="483"/>
    </row>
    <row r="42" spans="2:77" ht="15" hidden="1" customHeight="1" x14ac:dyDescent="0.45">
      <c r="B42" s="484" t="s">
        <v>224</v>
      </c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N42" s="483"/>
      <c r="AO42" s="483"/>
      <c r="AP42" s="483"/>
      <c r="AQ42" s="483"/>
      <c r="AR42" s="483"/>
      <c r="AS42" s="483"/>
      <c r="AT42" s="483"/>
      <c r="AU42" s="483"/>
      <c r="AV42" s="483"/>
      <c r="AW42" s="483"/>
      <c r="AX42" s="483"/>
      <c r="AY42" s="483"/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  <c r="BO42" s="483"/>
      <c r="BP42" s="483"/>
      <c r="BQ42" s="483"/>
      <c r="BR42" s="483"/>
      <c r="BS42" s="483"/>
      <c r="BT42" s="483"/>
      <c r="BU42" s="483"/>
      <c r="BV42" s="483"/>
      <c r="BW42" s="483"/>
      <c r="BX42" s="483"/>
      <c r="BY42" s="483"/>
    </row>
    <row r="43" spans="2:77" x14ac:dyDescent="0.45">
      <c r="B43" s="484" t="s">
        <v>225</v>
      </c>
      <c r="C43" s="483"/>
      <c r="D43" s="483"/>
      <c r="E43" s="483"/>
      <c r="F43" s="483"/>
      <c r="G43" s="483"/>
      <c r="H43" s="483">
        <f>1800000+1250000/45+2200000/45</f>
        <v>1876666.6666666667</v>
      </c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>
        <v>88250</v>
      </c>
      <c r="T43" s="483"/>
      <c r="U43" s="483"/>
      <c r="V43" s="483"/>
      <c r="W43" s="483"/>
      <c r="X43" s="483">
        <v>1500000</v>
      </c>
      <c r="Y43" s="483">
        <v>88250</v>
      </c>
      <c r="Z43" s="483"/>
      <c r="AA43" s="483"/>
      <c r="AB43" s="483"/>
      <c r="AC43" s="483"/>
      <c r="AD43" s="483"/>
      <c r="AE43" s="483"/>
      <c r="AF43" s="483"/>
      <c r="AG43" s="483"/>
      <c r="AH43" s="483"/>
      <c r="AI43" s="483"/>
      <c r="AJ43" s="483"/>
      <c r="AK43" s="483"/>
      <c r="AL43" s="483"/>
      <c r="AM43" s="483"/>
      <c r="AN43" s="483"/>
      <c r="AO43" s="483"/>
      <c r="AP43" s="483"/>
      <c r="AQ43" s="483"/>
      <c r="AR43" s="483"/>
      <c r="AS43" s="483"/>
      <c r="AT43" s="483"/>
      <c r="AU43" s="483"/>
      <c r="AV43" s="483"/>
      <c r="AW43" s="483"/>
      <c r="AX43" s="483"/>
      <c r="AY43" s="483"/>
      <c r="AZ43" s="483"/>
      <c r="BA43" s="483"/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  <c r="BO43" s="483"/>
      <c r="BP43" s="483"/>
      <c r="BQ43" s="483"/>
      <c r="BR43" s="483"/>
      <c r="BS43" s="483"/>
      <c r="BT43" s="483"/>
      <c r="BU43" s="483"/>
      <c r="BV43" s="483"/>
      <c r="BW43" s="483"/>
      <c r="BX43" s="483"/>
      <c r="BY43" s="483"/>
    </row>
    <row r="44" spans="2:77" ht="15" hidden="1" customHeight="1" x14ac:dyDescent="0.45">
      <c r="B44" s="484" t="s">
        <v>226</v>
      </c>
      <c r="C44" s="483">
        <v>395000</v>
      </c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3"/>
      <c r="AJ44" s="483"/>
      <c r="AK44" s="483"/>
      <c r="AL44" s="483"/>
      <c r="AM44" s="483"/>
      <c r="AN44" s="483"/>
      <c r="AO44" s="483"/>
      <c r="AP44" s="483"/>
      <c r="AQ44" s="483"/>
      <c r="AR44" s="483"/>
      <c r="AS44" s="483"/>
      <c r="AT44" s="483"/>
      <c r="AU44" s="483"/>
      <c r="AV44" s="483"/>
      <c r="AW44" s="483"/>
      <c r="AX44" s="483"/>
      <c r="AY44" s="483"/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483"/>
      <c r="BP44" s="483"/>
      <c r="BQ44" s="483"/>
      <c r="BR44" s="483"/>
      <c r="BS44" s="483"/>
      <c r="BT44" s="483"/>
      <c r="BU44" s="483"/>
      <c r="BV44" s="483"/>
      <c r="BW44" s="483"/>
      <c r="BX44" s="483"/>
      <c r="BY44" s="483"/>
    </row>
    <row r="45" spans="2:77" ht="15" hidden="1" customHeight="1" x14ac:dyDescent="0.45">
      <c r="B45" s="484" t="s">
        <v>227</v>
      </c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483"/>
      <c r="AQ45" s="483"/>
      <c r="AR45" s="483"/>
      <c r="AS45" s="483"/>
      <c r="AT45" s="483"/>
      <c r="AU45" s="483"/>
      <c r="AV45" s="483"/>
      <c r="AW45" s="483"/>
      <c r="AX45" s="483"/>
      <c r="AY45" s="483"/>
      <c r="AZ45" s="483"/>
      <c r="BA45" s="483"/>
      <c r="BB45" s="483"/>
      <c r="BC45" s="483"/>
      <c r="BD45" s="483"/>
      <c r="BE45" s="483"/>
      <c r="BF45" s="483"/>
      <c r="BG45" s="483"/>
      <c r="BH45" s="483"/>
      <c r="BI45" s="483"/>
      <c r="BJ45" s="483"/>
      <c r="BK45" s="483"/>
      <c r="BL45" s="483"/>
      <c r="BM45" s="483"/>
      <c r="BN45" s="483"/>
      <c r="BO45" s="483"/>
      <c r="BP45" s="483"/>
      <c r="BQ45" s="483"/>
      <c r="BR45" s="483"/>
      <c r="BS45" s="483"/>
      <c r="BT45" s="483"/>
      <c r="BU45" s="483"/>
      <c r="BV45" s="483"/>
      <c r="BW45" s="483"/>
      <c r="BX45" s="483"/>
      <c r="BY45" s="483"/>
    </row>
    <row r="46" spans="2:77" ht="4.5" customHeight="1" x14ac:dyDescent="0.45">
      <c r="B46" s="484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83"/>
      <c r="BL46" s="483"/>
      <c r="BM46" s="483"/>
      <c r="BN46" s="483"/>
      <c r="BO46" s="483"/>
      <c r="BP46" s="483"/>
      <c r="BQ46" s="483"/>
      <c r="BR46" s="483"/>
      <c r="BS46" s="483"/>
      <c r="BT46" s="483"/>
      <c r="BU46" s="483"/>
      <c r="BV46" s="483"/>
      <c r="BW46" s="483"/>
      <c r="BX46" s="483"/>
      <c r="BY46" s="483"/>
    </row>
    <row r="47" spans="2:77" x14ac:dyDescent="0.45">
      <c r="B47" s="495" t="s">
        <v>228</v>
      </c>
      <c r="C47" s="483"/>
      <c r="D47" s="483"/>
      <c r="E47" s="483"/>
      <c r="F47" s="483"/>
      <c r="G47" s="530" t="s">
        <v>229</v>
      </c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3"/>
      <c r="AG47" s="483"/>
      <c r="AH47" s="483"/>
      <c r="AI47" s="483"/>
      <c r="AJ47" s="483"/>
      <c r="AK47" s="483"/>
      <c r="AL47" s="483"/>
      <c r="AM47" s="483"/>
      <c r="AN47" s="483"/>
      <c r="AO47" s="483"/>
      <c r="AP47" s="483"/>
      <c r="AQ47" s="483"/>
      <c r="AR47" s="483"/>
      <c r="AS47" s="483"/>
      <c r="AT47" s="483"/>
      <c r="AU47" s="483"/>
      <c r="AV47" s="483"/>
      <c r="AW47" s="483"/>
      <c r="AX47" s="483"/>
      <c r="AY47" s="483"/>
      <c r="AZ47" s="483"/>
      <c r="BA47" s="483"/>
      <c r="BB47" s="483"/>
      <c r="BC47" s="483"/>
      <c r="BD47" s="483"/>
      <c r="BE47" s="483"/>
      <c r="BF47" s="483"/>
      <c r="BG47" s="483"/>
      <c r="BH47" s="483"/>
      <c r="BI47" s="483"/>
      <c r="BJ47" s="483"/>
      <c r="BK47" s="483"/>
      <c r="BL47" s="483"/>
      <c r="BM47" s="483"/>
      <c r="BN47" s="483"/>
      <c r="BO47" s="483"/>
      <c r="BP47" s="483"/>
      <c r="BQ47" s="483"/>
      <c r="BR47" s="483"/>
      <c r="BS47" s="483"/>
      <c r="BT47" s="483"/>
      <c r="BU47" s="483"/>
      <c r="BV47" s="483"/>
      <c r="BW47" s="483"/>
      <c r="BX47" s="483"/>
      <c r="BY47" s="483"/>
    </row>
    <row r="48" spans="2:77" ht="15" hidden="1" customHeight="1" x14ac:dyDescent="0.45">
      <c r="B48" s="482" t="s">
        <v>204</v>
      </c>
      <c r="C48" s="483"/>
      <c r="D48" s="483"/>
      <c r="E48" s="483"/>
      <c r="F48" s="483"/>
      <c r="G48" s="531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3"/>
      <c r="AO48" s="483"/>
      <c r="AP48" s="483"/>
      <c r="AQ48" s="483"/>
      <c r="AR48" s="483"/>
      <c r="AS48" s="483"/>
      <c r="AT48" s="483"/>
      <c r="AU48" s="483"/>
      <c r="AV48" s="483"/>
      <c r="AW48" s="483"/>
      <c r="AX48" s="483"/>
      <c r="AY48" s="483"/>
      <c r="AZ48" s="483"/>
      <c r="BA48" s="483"/>
      <c r="BB48" s="483"/>
      <c r="BC48" s="483"/>
      <c r="BD48" s="483"/>
      <c r="BE48" s="483"/>
      <c r="BF48" s="483"/>
      <c r="BG48" s="483"/>
      <c r="BH48" s="483"/>
      <c r="BI48" s="483"/>
      <c r="BJ48" s="483"/>
      <c r="BK48" s="483"/>
      <c r="BL48" s="483"/>
      <c r="BM48" s="483"/>
      <c r="BN48" s="483"/>
      <c r="BO48" s="483"/>
      <c r="BP48" s="483"/>
      <c r="BQ48" s="483"/>
      <c r="BR48" s="483"/>
      <c r="BS48" s="483"/>
      <c r="BT48" s="483"/>
      <c r="BU48" s="483"/>
      <c r="BV48" s="483"/>
      <c r="BW48" s="483"/>
      <c r="BX48" s="483"/>
      <c r="BY48" s="483"/>
    </row>
    <row r="49" spans="2:77" ht="15" hidden="1" customHeight="1" x14ac:dyDescent="0.45">
      <c r="B49" s="482" t="s">
        <v>230</v>
      </c>
      <c r="C49" s="483"/>
      <c r="D49" s="483"/>
      <c r="E49" s="483"/>
      <c r="F49" s="483"/>
      <c r="G49" s="531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483"/>
      <c r="AL49" s="483"/>
      <c r="AM49" s="483"/>
      <c r="AN49" s="483"/>
      <c r="AO49" s="483"/>
      <c r="AP49" s="483"/>
      <c r="AQ49" s="483"/>
      <c r="AR49" s="483"/>
      <c r="AS49" s="483"/>
      <c r="AT49" s="483"/>
      <c r="AU49" s="483"/>
      <c r="AV49" s="483"/>
      <c r="AW49" s="483"/>
      <c r="AX49" s="483"/>
      <c r="AY49" s="483"/>
      <c r="AZ49" s="483"/>
      <c r="BA49" s="483"/>
      <c r="BB49" s="483"/>
      <c r="BC49" s="483"/>
      <c r="BD49" s="483"/>
      <c r="BE49" s="483"/>
      <c r="BF49" s="483"/>
      <c r="BG49" s="483"/>
      <c r="BH49" s="483"/>
      <c r="BI49" s="483"/>
      <c r="BJ49" s="483"/>
      <c r="BK49" s="483"/>
      <c r="BL49" s="483"/>
      <c r="BM49" s="483"/>
      <c r="BN49" s="483"/>
      <c r="BO49" s="483"/>
      <c r="BP49" s="483"/>
      <c r="BQ49" s="483"/>
      <c r="BR49" s="483"/>
      <c r="BS49" s="483"/>
      <c r="BT49" s="483"/>
      <c r="BU49" s="483"/>
      <c r="BV49" s="483"/>
      <c r="BW49" s="483"/>
      <c r="BX49" s="483"/>
      <c r="BY49" s="483"/>
    </row>
    <row r="50" spans="2:77" ht="15" hidden="1" customHeight="1" x14ac:dyDescent="0.45">
      <c r="B50" s="482" t="s">
        <v>74</v>
      </c>
      <c r="C50" s="483"/>
      <c r="D50" s="483"/>
      <c r="E50" s="483"/>
      <c r="F50" s="483"/>
      <c r="G50" s="531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483"/>
      <c r="AK50" s="483"/>
      <c r="AL50" s="483"/>
      <c r="AM50" s="483"/>
      <c r="AN50" s="483"/>
      <c r="AO50" s="483"/>
      <c r="AP50" s="483"/>
      <c r="AQ50" s="483"/>
      <c r="AR50" s="483"/>
      <c r="AS50" s="483"/>
      <c r="AT50" s="483"/>
      <c r="AU50" s="483"/>
      <c r="AV50" s="483"/>
      <c r="AW50" s="483"/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3"/>
      <c r="BN50" s="483"/>
      <c r="BO50" s="483"/>
      <c r="BP50" s="483"/>
      <c r="BQ50" s="483"/>
      <c r="BR50" s="483"/>
      <c r="BS50" s="483"/>
      <c r="BT50" s="483"/>
      <c r="BU50" s="483"/>
      <c r="BV50" s="483"/>
      <c r="BW50" s="483"/>
      <c r="BX50" s="483"/>
      <c r="BY50" s="483"/>
    </row>
    <row r="51" spans="2:77" x14ac:dyDescent="0.45">
      <c r="B51" s="482" t="s">
        <v>201</v>
      </c>
      <c r="C51" s="483"/>
      <c r="D51" s="483"/>
      <c r="E51" s="483"/>
      <c r="F51" s="483"/>
      <c r="G51" s="532"/>
      <c r="H51" s="483">
        <v>38741.360842616443</v>
      </c>
      <c r="I51" s="483"/>
      <c r="J51" s="483">
        <v>4999.954513608689</v>
      </c>
      <c r="K51" s="483"/>
      <c r="L51" s="483">
        <v>0</v>
      </c>
      <c r="M51" s="483">
        <v>0</v>
      </c>
      <c r="N51" s="483">
        <v>0</v>
      </c>
      <c r="O51" s="483">
        <v>4999.954513608689</v>
      </c>
      <c r="P51" s="483">
        <v>0</v>
      </c>
      <c r="Q51" s="483">
        <v>-45314.210534308193</v>
      </c>
      <c r="R51" s="483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  <c r="AJ51" s="483"/>
      <c r="AK51" s="483"/>
      <c r="AL51" s="483"/>
      <c r="AM51" s="483"/>
      <c r="AN51" s="483"/>
      <c r="AO51" s="483"/>
      <c r="AP51" s="483"/>
      <c r="AQ51" s="483"/>
      <c r="AR51" s="483"/>
      <c r="AS51" s="483"/>
      <c r="AT51" s="483"/>
      <c r="AU51" s="483"/>
      <c r="AV51" s="483"/>
      <c r="AW51" s="483"/>
      <c r="AX51" s="483"/>
      <c r="AY51" s="483"/>
      <c r="AZ51" s="483"/>
      <c r="BA51" s="483"/>
      <c r="BB51" s="483"/>
      <c r="BC51" s="483"/>
      <c r="BD51" s="483"/>
      <c r="BE51" s="483"/>
      <c r="BF51" s="483"/>
      <c r="BG51" s="483"/>
      <c r="BH51" s="483"/>
      <c r="BI51" s="483"/>
      <c r="BJ51" s="483"/>
      <c r="BK51" s="483"/>
      <c r="BL51" s="483"/>
      <c r="BM51" s="483"/>
      <c r="BN51" s="483"/>
      <c r="BO51" s="483"/>
      <c r="BP51" s="483"/>
      <c r="BQ51" s="483"/>
      <c r="BR51" s="483"/>
      <c r="BS51" s="483"/>
      <c r="BT51" s="483"/>
      <c r="BU51" s="483"/>
      <c r="BV51" s="483"/>
      <c r="BW51" s="483"/>
      <c r="BX51" s="483"/>
      <c r="BY51" s="483"/>
    </row>
    <row r="52" spans="2:77" x14ac:dyDescent="0.45">
      <c r="B52" s="482" t="s">
        <v>202</v>
      </c>
      <c r="C52" s="483">
        <v>403578.62170576229</v>
      </c>
      <c r="D52" s="483">
        <v>320154.44037864252</v>
      </c>
      <c r="E52" s="483">
        <v>455192.54428668349</v>
      </c>
      <c r="F52" s="483">
        <v>341460.9588252657</v>
      </c>
      <c r="G52" s="496">
        <f>FLOOR(CEILING(SUM(H52:Q52),10000),100000)</f>
        <v>3300000</v>
      </c>
      <c r="H52" s="483">
        <v>336891.18263615645</v>
      </c>
      <c r="I52" s="483"/>
      <c r="J52" s="483">
        <v>167049.31679033497</v>
      </c>
      <c r="K52" s="483"/>
      <c r="L52" s="483">
        <v>724980.54900261632</v>
      </c>
      <c r="M52" s="483">
        <v>449050.53157292842</v>
      </c>
      <c r="N52" s="483">
        <v>417266.91305360204</v>
      </c>
      <c r="O52" s="483">
        <v>571704.71230886667</v>
      </c>
      <c r="P52" s="483">
        <v>349804.69461282174</v>
      </c>
      <c r="Q52" s="483">
        <v>338677.33383872692</v>
      </c>
      <c r="R52" s="483">
        <v>356433.65825749486</v>
      </c>
      <c r="S52" s="483">
        <v>132199.61641823378</v>
      </c>
      <c r="T52" s="483">
        <v>861408.40920117951</v>
      </c>
      <c r="U52" s="483">
        <v>0</v>
      </c>
      <c r="V52" s="483">
        <v>0</v>
      </c>
      <c r="W52" s="483">
        <v>0</v>
      </c>
      <c r="X52" s="483">
        <v>0</v>
      </c>
      <c r="Y52" s="483">
        <v>0</v>
      </c>
      <c r="Z52" s="483">
        <v>0</v>
      </c>
      <c r="AA52" s="483">
        <v>0</v>
      </c>
      <c r="AB52" s="483">
        <v>0</v>
      </c>
      <c r="AC52" s="483">
        <v>228533.85694558243</v>
      </c>
      <c r="AD52" s="483"/>
      <c r="AE52" s="483"/>
      <c r="AF52" s="483"/>
      <c r="AG52" s="483"/>
      <c r="AH52" s="483"/>
      <c r="AI52" s="483"/>
      <c r="AJ52" s="483"/>
      <c r="AK52" s="483"/>
      <c r="AL52" s="483"/>
      <c r="AM52" s="483"/>
      <c r="AN52" s="483"/>
      <c r="AO52" s="483"/>
      <c r="AP52" s="483"/>
      <c r="AQ52" s="483"/>
      <c r="AR52" s="483"/>
      <c r="AS52" s="483"/>
      <c r="AT52" s="483"/>
      <c r="AU52" s="483"/>
      <c r="AV52" s="483"/>
      <c r="AW52" s="483"/>
      <c r="AX52" s="483"/>
      <c r="AY52" s="483"/>
      <c r="AZ52" s="483"/>
      <c r="BA52" s="483"/>
      <c r="BB52" s="483"/>
      <c r="BC52" s="483"/>
      <c r="BD52" s="483"/>
      <c r="BE52" s="483"/>
      <c r="BF52" s="483"/>
      <c r="BG52" s="483"/>
      <c r="BH52" s="483"/>
      <c r="BI52" s="483"/>
      <c r="BJ52" s="483"/>
      <c r="BK52" s="483"/>
      <c r="BL52" s="483"/>
      <c r="BM52" s="483"/>
      <c r="BN52" s="483"/>
      <c r="BO52" s="483"/>
      <c r="BP52" s="483"/>
      <c r="BQ52" s="483"/>
      <c r="BR52" s="483"/>
      <c r="BS52" s="483"/>
      <c r="BT52" s="483"/>
      <c r="BU52" s="483"/>
      <c r="BV52" s="483"/>
      <c r="BW52" s="483"/>
      <c r="BX52" s="483"/>
      <c r="BY52" s="483"/>
    </row>
    <row r="53" spans="2:77" x14ac:dyDescent="0.45">
      <c r="B53" s="482" t="s">
        <v>203</v>
      </c>
      <c r="C53" s="483">
        <v>65778.424318964142</v>
      </c>
      <c r="D53" s="483">
        <v>73825.983040892126</v>
      </c>
      <c r="E53" s="483">
        <v>82396.550727722482</v>
      </c>
      <c r="F53" s="483">
        <v>98642.15785319054</v>
      </c>
      <c r="G53" s="496">
        <f>FLOOR(CEILING(SUM(H53:Q53),100000),10000)</f>
        <v>800000</v>
      </c>
      <c r="H53" s="483">
        <v>112033.17218075503</v>
      </c>
      <c r="I53" s="483"/>
      <c r="J53" s="483">
        <v>147671.92773722007</v>
      </c>
      <c r="K53" s="483"/>
      <c r="L53" s="483">
        <v>182134.38397979288</v>
      </c>
      <c r="M53" s="483">
        <v>92104.856958872959</v>
      </c>
      <c r="N53" s="483">
        <v>52686.17092586324</v>
      </c>
      <c r="O53" s="483">
        <v>115767.36210056937</v>
      </c>
      <c r="P53" s="483">
        <v>11478.722047198509</v>
      </c>
      <c r="Q53" s="483">
        <v>40492.014434852274</v>
      </c>
      <c r="R53" s="483"/>
      <c r="S53" s="483"/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3"/>
      <c r="AE53" s="483"/>
      <c r="AF53" s="483"/>
      <c r="AG53" s="483"/>
      <c r="AH53" s="483"/>
      <c r="AI53" s="483"/>
      <c r="AJ53" s="483"/>
      <c r="AK53" s="483"/>
      <c r="AL53" s="483"/>
      <c r="AM53" s="483"/>
      <c r="AN53" s="483"/>
      <c r="AO53" s="483"/>
      <c r="AP53" s="483"/>
      <c r="AQ53" s="483"/>
      <c r="AR53" s="483"/>
      <c r="AS53" s="483"/>
      <c r="AT53" s="483"/>
      <c r="AU53" s="483"/>
      <c r="AV53" s="483"/>
      <c r="AW53" s="483"/>
      <c r="AX53" s="483"/>
      <c r="AY53" s="483"/>
      <c r="AZ53" s="483"/>
      <c r="BA53" s="483"/>
      <c r="BB53" s="483"/>
      <c r="BC53" s="483"/>
      <c r="BD53" s="483"/>
      <c r="BE53" s="483"/>
      <c r="BF53" s="483"/>
      <c r="BG53" s="483"/>
      <c r="BH53" s="483"/>
      <c r="BI53" s="483"/>
      <c r="BJ53" s="483"/>
      <c r="BK53" s="483"/>
      <c r="BL53" s="483"/>
      <c r="BM53" s="483"/>
      <c r="BN53" s="483"/>
      <c r="BO53" s="483"/>
      <c r="BP53" s="483"/>
      <c r="BQ53" s="483"/>
      <c r="BR53" s="483"/>
      <c r="BS53" s="483"/>
      <c r="BT53" s="483"/>
      <c r="BU53" s="483"/>
      <c r="BV53" s="483"/>
      <c r="BW53" s="483"/>
      <c r="BX53" s="483"/>
      <c r="BY53" s="483"/>
    </row>
    <row r="54" spans="2:77" x14ac:dyDescent="0.45">
      <c r="B54" s="482" t="s">
        <v>73</v>
      </c>
      <c r="C54" s="483">
        <v>43008.838207050016</v>
      </c>
      <c r="D54" s="483">
        <v>112805.09167365677</v>
      </c>
      <c r="E54" s="483">
        <v>88593.73256283997</v>
      </c>
      <c r="F54" s="483">
        <v>103709.3641542374</v>
      </c>
      <c r="G54" s="496">
        <f>FLOOR(CEILING(SUM(H54:Q54),10000),100000)</f>
        <v>700000</v>
      </c>
      <c r="H54" s="483">
        <v>101309.72819193074</v>
      </c>
      <c r="I54" s="483"/>
      <c r="J54" s="483">
        <v>145784.30003695108</v>
      </c>
      <c r="K54" s="483"/>
      <c r="L54" s="483">
        <v>150181.38716659581</v>
      </c>
      <c r="M54" s="483">
        <v>79676.783057141918</v>
      </c>
      <c r="N54" s="483">
        <v>178595.07665757922</v>
      </c>
      <c r="O54" s="483">
        <v>34043.694161799867</v>
      </c>
      <c r="P54" s="483">
        <v>0</v>
      </c>
      <c r="Q54" s="483">
        <v>44867.898465490667</v>
      </c>
      <c r="R54" s="483"/>
      <c r="S54" s="483"/>
      <c r="T54" s="483"/>
      <c r="U54" s="483"/>
      <c r="V54" s="483"/>
      <c r="W54" s="483"/>
      <c r="X54" s="483"/>
      <c r="Y54" s="483"/>
      <c r="Z54" s="483"/>
      <c r="AA54" s="483"/>
      <c r="AB54" s="483"/>
      <c r="AC54" s="483"/>
      <c r="AD54" s="483"/>
      <c r="AE54" s="483"/>
      <c r="AF54" s="483"/>
      <c r="AG54" s="483"/>
      <c r="AH54" s="483"/>
      <c r="AI54" s="483"/>
      <c r="AJ54" s="483"/>
      <c r="AK54" s="483"/>
      <c r="AL54" s="483"/>
      <c r="AM54" s="483"/>
      <c r="AN54" s="483"/>
      <c r="AO54" s="483"/>
      <c r="AP54" s="483"/>
      <c r="AQ54" s="483"/>
      <c r="AR54" s="483"/>
      <c r="AS54" s="483"/>
      <c r="AT54" s="483"/>
      <c r="AU54" s="483"/>
      <c r="AV54" s="483"/>
      <c r="AW54" s="483"/>
      <c r="AX54" s="483"/>
      <c r="AY54" s="483"/>
      <c r="AZ54" s="483"/>
      <c r="BA54" s="483"/>
      <c r="BB54" s="483"/>
      <c r="BC54" s="483"/>
      <c r="BD54" s="483"/>
      <c r="BE54" s="483"/>
      <c r="BF54" s="483"/>
      <c r="BG54" s="483"/>
      <c r="BH54" s="483"/>
      <c r="BI54" s="483"/>
      <c r="BJ54" s="483"/>
      <c r="BK54" s="483"/>
      <c r="BL54" s="483"/>
      <c r="BM54" s="483"/>
      <c r="BN54" s="483"/>
      <c r="BO54" s="483"/>
      <c r="BP54" s="483"/>
      <c r="BQ54" s="483"/>
      <c r="BR54" s="483"/>
      <c r="BS54" s="483"/>
      <c r="BT54" s="483"/>
      <c r="BU54" s="483"/>
      <c r="BV54" s="483"/>
      <c r="BW54" s="483"/>
      <c r="BX54" s="483"/>
      <c r="BY54" s="483"/>
    </row>
    <row r="55" spans="2:77" x14ac:dyDescent="0.45">
      <c r="B55" s="482" t="s">
        <v>67</v>
      </c>
      <c r="C55" s="497">
        <v>0</v>
      </c>
      <c r="D55" s="497">
        <v>36178.790680902857</v>
      </c>
      <c r="E55" s="497">
        <v>43134.68593238428</v>
      </c>
      <c r="F55" s="497">
        <v>32244.307606547263</v>
      </c>
      <c r="G55" s="496">
        <f>FLOOR(CEILING(SUM(H55:Q55),10000),100000)</f>
        <v>2200000</v>
      </c>
      <c r="H55" s="497">
        <v>136042.01193260777</v>
      </c>
      <c r="I55" s="497"/>
      <c r="J55" s="497">
        <v>214251.88871482978</v>
      </c>
      <c r="K55" s="497"/>
      <c r="L55" s="497">
        <v>338984.16960567399</v>
      </c>
      <c r="M55" s="497">
        <v>272403.86203697219</v>
      </c>
      <c r="N55" s="497">
        <v>559906.96944975632</v>
      </c>
      <c r="O55" s="497">
        <v>173064.73685430834</v>
      </c>
      <c r="P55" s="497">
        <v>289733.71220534213</v>
      </c>
      <c r="Q55" s="497">
        <v>215958.74408385373</v>
      </c>
      <c r="R55" s="497">
        <v>418967.80277238518</v>
      </c>
      <c r="S55" s="497">
        <v>258333.54066835533</v>
      </c>
      <c r="T55" s="497">
        <v>1041984.5542101827</v>
      </c>
      <c r="U55" s="497">
        <v>471991.7876114861</v>
      </c>
      <c r="V55" s="497">
        <v>631068.61836231849</v>
      </c>
      <c r="W55" s="497">
        <v>418014.80879064213</v>
      </c>
      <c r="X55" s="497">
        <v>479668.25533896888</v>
      </c>
      <c r="Y55" s="497">
        <v>430985.45672195283</v>
      </c>
      <c r="Z55" s="497">
        <v>702344.48351944133</v>
      </c>
      <c r="AA55" s="497">
        <v>406430.01844408503</v>
      </c>
      <c r="AB55" s="497">
        <v>434769.09672329045</v>
      </c>
      <c r="AC55" s="497">
        <v>558392.86089524347</v>
      </c>
      <c r="AD55" s="497">
        <v>728483.62492570537</v>
      </c>
      <c r="AE55" s="497">
        <v>323429.30616591609</v>
      </c>
      <c r="AF55" s="497">
        <v>455990.27691435878</v>
      </c>
      <c r="AG55" s="497">
        <v>375957.10406464647</v>
      </c>
      <c r="AH55" s="497">
        <v>498956.0699370259</v>
      </c>
      <c r="AI55" s="497">
        <v>470120.66011014458</v>
      </c>
      <c r="AJ55" s="497">
        <v>607614.35510824993</v>
      </c>
      <c r="AK55" s="497">
        <v>435913.9190025187</v>
      </c>
      <c r="AL55" s="497">
        <v>529227.57867847045</v>
      </c>
      <c r="AM55" s="497">
        <v>244765.19563274051</v>
      </c>
      <c r="AN55" s="497">
        <v>1188537.9368121945</v>
      </c>
      <c r="AO55" s="497">
        <v>301467.76675404777</v>
      </c>
      <c r="AP55" s="497">
        <v>116503.40650170221</v>
      </c>
      <c r="AQ55" s="497">
        <v>172070.63653369015</v>
      </c>
      <c r="AR55" s="497">
        <v>177302.2836422192</v>
      </c>
      <c r="AS55" s="497">
        <v>50781.134056640854</v>
      </c>
      <c r="AT55" s="497">
        <v>0</v>
      </c>
      <c r="AU55" s="497">
        <v>0</v>
      </c>
      <c r="AV55" s="497">
        <v>0</v>
      </c>
      <c r="AW55" s="497">
        <v>0</v>
      </c>
      <c r="AX55" s="497">
        <v>0</v>
      </c>
      <c r="AY55" s="497">
        <v>0</v>
      </c>
      <c r="AZ55" s="497">
        <v>0</v>
      </c>
      <c r="BA55" s="497">
        <v>0</v>
      </c>
      <c r="BB55" s="497"/>
      <c r="BC55" s="497"/>
      <c r="BD55" s="497"/>
      <c r="BE55" s="497"/>
      <c r="BF55" s="497"/>
      <c r="BG55" s="497"/>
      <c r="BH55" s="497"/>
      <c r="BI55" s="497"/>
      <c r="BJ55" s="497"/>
      <c r="BK55" s="497"/>
      <c r="BL55" s="497"/>
      <c r="BM55" s="497"/>
      <c r="BN55" s="497"/>
      <c r="BO55" s="497"/>
      <c r="BP55" s="497"/>
      <c r="BQ55" s="497"/>
      <c r="BR55" s="497"/>
      <c r="BS55" s="497"/>
      <c r="BT55" s="497"/>
      <c r="BU55" s="497"/>
      <c r="BV55" s="497"/>
      <c r="BW55" s="497"/>
      <c r="BX55" s="497"/>
      <c r="BY55" s="497"/>
    </row>
    <row r="56" spans="2:77" x14ac:dyDescent="0.45">
      <c r="B56" s="482" t="s">
        <v>69</v>
      </c>
      <c r="C56" s="497">
        <v>20117.095924689798</v>
      </c>
      <c r="D56" s="497">
        <v>117284.66438509761</v>
      </c>
      <c r="E56" s="497">
        <v>162979.5202871061</v>
      </c>
      <c r="F56" s="497">
        <v>107891.76385144179</v>
      </c>
      <c r="G56" s="496">
        <f>FLOOR(CEILING(SUM(H56:Q56),10000),100000)</f>
        <v>2700000</v>
      </c>
      <c r="H56" s="497">
        <v>172715.02480764419</v>
      </c>
      <c r="I56" s="497"/>
      <c r="J56" s="497">
        <v>146137.29708819912</v>
      </c>
      <c r="K56" s="497"/>
      <c r="L56" s="497">
        <v>147269.85571224266</v>
      </c>
      <c r="M56" s="497">
        <v>520110.05855898961</v>
      </c>
      <c r="N56" s="497">
        <v>510753.30791360198</v>
      </c>
      <c r="O56" s="497">
        <v>435927.93905073125</v>
      </c>
      <c r="P56" s="497">
        <v>387780.64363037393</v>
      </c>
      <c r="Q56" s="497">
        <v>373350.18972958979</v>
      </c>
      <c r="R56" s="497">
        <v>298947.33269636345</v>
      </c>
      <c r="S56" s="497">
        <v>902325.37431144179</v>
      </c>
      <c r="T56" s="497">
        <v>462355.59094418376</v>
      </c>
      <c r="U56" s="497">
        <v>409267.18323277018</v>
      </c>
      <c r="V56" s="497">
        <v>461145.9089720574</v>
      </c>
      <c r="W56" s="497">
        <v>863410.44582169235</v>
      </c>
      <c r="X56" s="497">
        <v>466782.42948176927</v>
      </c>
      <c r="Y56" s="497">
        <v>588738.72680457577</v>
      </c>
      <c r="Z56" s="497">
        <v>371116.0014432437</v>
      </c>
      <c r="AA56" s="497">
        <v>340455.51125407626</v>
      </c>
      <c r="AB56" s="497">
        <v>557430.44104881212</v>
      </c>
      <c r="AC56" s="497">
        <v>713383.11693733139</v>
      </c>
      <c r="AD56" s="497">
        <v>489947.05899262027</v>
      </c>
      <c r="AE56" s="497">
        <v>446667.99910124188</v>
      </c>
      <c r="AF56" s="497">
        <v>310612.19709680235</v>
      </c>
      <c r="AG56" s="497">
        <v>406121.59840630094</v>
      </c>
      <c r="AH56" s="497">
        <v>220655.17927773454</v>
      </c>
      <c r="AI56" s="497">
        <v>137246.8796276272</v>
      </c>
      <c r="AJ56" s="497">
        <v>111239.39963129401</v>
      </c>
      <c r="AK56" s="497">
        <v>717466.06542421586</v>
      </c>
      <c r="AL56" s="497">
        <v>0</v>
      </c>
      <c r="AM56" s="497">
        <v>0</v>
      </c>
      <c r="AN56" s="497">
        <v>0</v>
      </c>
      <c r="AO56" s="497">
        <v>626362.79748037853</v>
      </c>
      <c r="AP56" s="497"/>
      <c r="AQ56" s="497"/>
      <c r="AR56" s="497"/>
      <c r="AS56" s="497"/>
      <c r="AT56" s="497"/>
      <c r="AU56" s="497"/>
      <c r="AV56" s="497"/>
      <c r="AW56" s="497"/>
      <c r="AX56" s="497"/>
      <c r="AY56" s="497"/>
      <c r="AZ56" s="497"/>
      <c r="BA56" s="497"/>
      <c r="BB56" s="497"/>
      <c r="BC56" s="497"/>
      <c r="BD56" s="497"/>
      <c r="BE56" s="497"/>
      <c r="BF56" s="497"/>
      <c r="BG56" s="497"/>
      <c r="BH56" s="497"/>
      <c r="BI56" s="497"/>
      <c r="BJ56" s="497"/>
      <c r="BK56" s="497"/>
      <c r="BL56" s="497"/>
      <c r="BM56" s="497"/>
      <c r="BN56" s="497"/>
      <c r="BO56" s="497"/>
      <c r="BP56" s="497"/>
      <c r="BQ56" s="497"/>
      <c r="BR56" s="497"/>
      <c r="BS56" s="497"/>
      <c r="BT56" s="497"/>
      <c r="BU56" s="497"/>
      <c r="BV56" s="497"/>
      <c r="BW56" s="497"/>
      <c r="BX56" s="497"/>
      <c r="BY56" s="497"/>
    </row>
    <row r="57" spans="2:77" x14ac:dyDescent="0.45">
      <c r="B57" s="482" t="s">
        <v>68</v>
      </c>
      <c r="C57" s="497">
        <v>0</v>
      </c>
      <c r="D57" s="497">
        <v>11628.719960521117</v>
      </c>
      <c r="E57" s="497">
        <v>364.21345630671976</v>
      </c>
      <c r="F57" s="497">
        <v>21833.352688640411</v>
      </c>
      <c r="G57" s="496">
        <f>FLOOR(CEILING(SUM(H57:Q57),100000),100000)</f>
        <v>800000</v>
      </c>
      <c r="H57" s="497">
        <v>63819.589349700735</v>
      </c>
      <c r="I57" s="497"/>
      <c r="J57" s="497">
        <v>42735.840080335998</v>
      </c>
      <c r="K57" s="497"/>
      <c r="L57" s="497">
        <v>0</v>
      </c>
      <c r="M57" s="497">
        <v>0</v>
      </c>
      <c r="N57" s="497">
        <v>61522.564040864279</v>
      </c>
      <c r="O57" s="497">
        <v>173772.37099792779</v>
      </c>
      <c r="P57" s="497">
        <v>100887.47967655887</v>
      </c>
      <c r="Q57" s="497">
        <v>312465.41369735368</v>
      </c>
      <c r="R57" s="497">
        <v>186824.04205121938</v>
      </c>
      <c r="S57" s="497">
        <v>325517.08475064527</v>
      </c>
      <c r="T57" s="497">
        <v>136379.31676819368</v>
      </c>
      <c r="U57" s="497">
        <v>447529.47177325666</v>
      </c>
      <c r="V57" s="497">
        <v>242807.44848412182</v>
      </c>
      <c r="W57" s="497">
        <v>798700.01781985327</v>
      </c>
      <c r="X57" s="497">
        <v>479556.87659040652</v>
      </c>
      <c r="Y57" s="497">
        <v>251952.60470671134</v>
      </c>
      <c r="Z57" s="497">
        <v>384753.22552758554</v>
      </c>
      <c r="AA57" s="497">
        <v>835408.42246549693</v>
      </c>
      <c r="AB57" s="497">
        <v>321487.7617365304</v>
      </c>
      <c r="AC57" s="497">
        <v>283314.81031239533</v>
      </c>
      <c r="AD57" s="497">
        <v>266773.08434692188</v>
      </c>
      <c r="AE57" s="497">
        <v>397688.53340501018</v>
      </c>
      <c r="AF57" s="497">
        <v>533498.38564085332</v>
      </c>
      <c r="AG57" s="497">
        <v>552244.87457872159</v>
      </c>
      <c r="AH57" s="497">
        <v>390331.68023629516</v>
      </c>
      <c r="AI57" s="497">
        <v>251740.82997136354</v>
      </c>
      <c r="AJ57" s="497">
        <v>222444.4812845283</v>
      </c>
      <c r="AK57" s="497">
        <v>417717.98254132184</v>
      </c>
      <c r="AL57" s="497">
        <v>419641.44328934798</v>
      </c>
      <c r="AM57" s="497">
        <v>518183.18061788636</v>
      </c>
      <c r="AN57" s="497">
        <v>356269.98627545999</v>
      </c>
      <c r="AO57" s="497">
        <v>386792.5736264381</v>
      </c>
      <c r="AP57" s="497">
        <v>254257.13571175738</v>
      </c>
      <c r="AQ57" s="497">
        <v>374441.85857158678</v>
      </c>
      <c r="AR57" s="497">
        <v>243748.47366402176</v>
      </c>
      <c r="AS57" s="497">
        <v>143615.84479319921</v>
      </c>
      <c r="AT57" s="497">
        <v>143615.84479319921</v>
      </c>
      <c r="AU57" s="497">
        <v>181402.60687372246</v>
      </c>
      <c r="AV57" s="497">
        <v>83631.06935624381</v>
      </c>
      <c r="AW57" s="497">
        <v>570034</v>
      </c>
      <c r="AX57" s="497">
        <v>0</v>
      </c>
      <c r="AY57" s="497">
        <v>0</v>
      </c>
      <c r="AZ57" s="497">
        <v>0</v>
      </c>
      <c r="BA57" s="497">
        <v>0</v>
      </c>
      <c r="BB57" s="497">
        <v>0</v>
      </c>
      <c r="BC57" s="497">
        <v>0</v>
      </c>
      <c r="BD57" s="497">
        <v>0</v>
      </c>
      <c r="BE57" s="497"/>
      <c r="BF57" s="497"/>
      <c r="BG57" s="497"/>
      <c r="BH57" s="497"/>
      <c r="BI57" s="497"/>
      <c r="BJ57" s="497"/>
      <c r="BK57" s="497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7"/>
      <c r="BW57" s="497"/>
      <c r="BX57" s="497"/>
      <c r="BY57" s="497"/>
    </row>
    <row r="58" spans="2:77" x14ac:dyDescent="0.45">
      <c r="B58" s="482" t="s">
        <v>231</v>
      </c>
      <c r="C58" s="498"/>
      <c r="D58" s="498"/>
      <c r="E58" s="498"/>
      <c r="F58" s="498"/>
      <c r="G58" s="496">
        <f>FLOOR(CEILING(SUM(H58:Q58),10000),100000)</f>
        <v>0</v>
      </c>
      <c r="H58" s="498"/>
      <c r="I58" s="498"/>
      <c r="J58" s="498"/>
      <c r="K58" s="498"/>
      <c r="L58" s="498"/>
      <c r="M58" s="498"/>
      <c r="N58" s="498"/>
      <c r="O58" s="498"/>
      <c r="P58" s="498"/>
      <c r="Q58" s="498"/>
      <c r="R58" s="499">
        <v>8679.2825704686838</v>
      </c>
      <c r="S58" s="499">
        <v>7817.9321997110019</v>
      </c>
      <c r="T58" s="499">
        <v>7817.9321997110019</v>
      </c>
      <c r="U58" s="499">
        <v>213542.48972711683</v>
      </c>
      <c r="V58" s="499">
        <v>36169.306668662721</v>
      </c>
      <c r="W58" s="499">
        <v>142033.37072525593</v>
      </c>
      <c r="X58" s="499">
        <v>8556.420761919102</v>
      </c>
      <c r="Y58" s="499">
        <v>49884.781638274035</v>
      </c>
      <c r="Z58" s="499">
        <v>69320.211842341916</v>
      </c>
      <c r="AA58" s="499">
        <v>45889.691619233272</v>
      </c>
      <c r="AB58" s="499">
        <v>42161.246262308996</v>
      </c>
      <c r="AC58" s="499">
        <v>32521.263951049357</v>
      </c>
      <c r="AD58" s="499">
        <v>62638.407439044611</v>
      </c>
      <c r="AE58" s="499">
        <v>221218.83398066665</v>
      </c>
      <c r="AF58" s="499">
        <v>217239.11962298764</v>
      </c>
      <c r="AG58" s="499">
        <v>185413.58466240932</v>
      </c>
      <c r="AH58" s="499">
        <v>164935.05636452578</v>
      </c>
      <c r="AI58" s="499">
        <v>158797.33967704669</v>
      </c>
      <c r="AJ58" s="499">
        <v>127151.51201641168</v>
      </c>
      <c r="AK58" s="499">
        <v>383786.78491507447</v>
      </c>
      <c r="AL58" s="499">
        <v>196654.0793240857</v>
      </c>
      <c r="AM58" s="499">
        <v>174073.94371904214</v>
      </c>
      <c r="AN58" s="499">
        <v>196139.56430758585</v>
      </c>
      <c r="AO58" s="499">
        <v>367235.06674835691</v>
      </c>
      <c r="AP58" s="499">
        <v>198536.95015765232</v>
      </c>
      <c r="AQ58" s="499">
        <v>250408.72123067969</v>
      </c>
      <c r="AR58" s="499">
        <v>157847.07055714523</v>
      </c>
      <c r="AS58" s="499">
        <v>144806.21934247101</v>
      </c>
      <c r="AT58" s="499">
        <v>237092.34260110155</v>
      </c>
      <c r="AU58" s="499">
        <v>303423.82100359083</v>
      </c>
      <c r="AV58" s="499">
        <v>208389.58085697459</v>
      </c>
      <c r="AW58" s="499">
        <v>189981.66313379855</v>
      </c>
      <c r="AX58" s="499">
        <v>132112.93827368721</v>
      </c>
      <c r="AY58" s="499">
        <v>172736.02956789738</v>
      </c>
      <c r="AZ58" s="499">
        <v>93851.446762741543</v>
      </c>
      <c r="BA58" s="499">
        <v>58375.326873754486</v>
      </c>
      <c r="BB58" s="499">
        <v>47313.544266618432</v>
      </c>
      <c r="BC58" s="499">
        <v>305160.42480236024</v>
      </c>
      <c r="BD58" s="499">
        <v>0</v>
      </c>
      <c r="BE58" s="499">
        <v>0</v>
      </c>
      <c r="BF58" s="499">
        <v>0</v>
      </c>
      <c r="BG58" s="499">
        <v>266411.39779411186</v>
      </c>
      <c r="BH58" s="499"/>
      <c r="BI58" s="499"/>
      <c r="BJ58" s="499"/>
      <c r="BK58" s="499"/>
      <c r="BL58" s="499"/>
      <c r="BM58" s="499"/>
      <c r="BN58" s="499"/>
      <c r="BO58" s="499"/>
      <c r="BP58" s="499"/>
      <c r="BQ58" s="499"/>
      <c r="BR58" s="499"/>
      <c r="BS58" s="499"/>
      <c r="BT58" s="499"/>
      <c r="BU58" s="499"/>
      <c r="BV58" s="499"/>
      <c r="BW58" s="499"/>
      <c r="BX58" s="499"/>
      <c r="BY58" s="499"/>
    </row>
    <row r="59" spans="2:77" x14ac:dyDescent="0.45">
      <c r="B59" s="482" t="s">
        <v>205</v>
      </c>
      <c r="C59" s="498"/>
      <c r="D59" s="498"/>
      <c r="E59" s="498"/>
      <c r="F59" s="498"/>
      <c r="G59" s="496">
        <f t="shared" ref="G59" si="3">CEILING(SUM(H59:Q59),10000)</f>
        <v>0</v>
      </c>
      <c r="H59" s="498"/>
      <c r="I59" s="498"/>
      <c r="J59" s="498"/>
      <c r="K59" s="498"/>
      <c r="L59" s="498"/>
      <c r="M59" s="498"/>
      <c r="N59" s="498"/>
      <c r="O59" s="498"/>
      <c r="P59" s="498"/>
      <c r="Q59" s="498"/>
      <c r="R59" s="499">
        <v>15429.835680833214</v>
      </c>
      <c r="S59" s="499">
        <v>13898.54613281956</v>
      </c>
      <c r="T59" s="499">
        <v>13898.54613281956</v>
      </c>
      <c r="U59" s="499">
        <v>379631.09284820769</v>
      </c>
      <c r="V59" s="499">
        <v>64300.989633178178</v>
      </c>
      <c r="W59" s="499">
        <v>252503.77017823278</v>
      </c>
      <c r="X59" s="499">
        <v>15211.414687856181</v>
      </c>
      <c r="Y59" s="499">
        <v>88684.056245820495</v>
      </c>
      <c r="Z59" s="499">
        <v>123235.9321641634</v>
      </c>
      <c r="AA59" s="499">
        <v>81581.673989748044</v>
      </c>
      <c r="AB59" s="499">
        <v>74953.326688549321</v>
      </c>
      <c r="AC59" s="499">
        <v>57815.580357421073</v>
      </c>
      <c r="AD59" s="499">
        <v>111357.16878052375</v>
      </c>
      <c r="AE59" s="499">
        <v>393277.92707674071</v>
      </c>
      <c r="AF59" s="499">
        <v>386202.87932975579</v>
      </c>
      <c r="AG59" s="499">
        <v>329624.1505109499</v>
      </c>
      <c r="AH59" s="499">
        <v>293217.87798137916</v>
      </c>
      <c r="AI59" s="499">
        <v>282306.38164808298</v>
      </c>
      <c r="AJ59" s="499">
        <v>226047.13247362076</v>
      </c>
      <c r="AK59" s="499">
        <v>682287.61762679904</v>
      </c>
      <c r="AL59" s="499">
        <v>349607.25213170791</v>
      </c>
      <c r="AM59" s="499">
        <v>309464.78883385268</v>
      </c>
      <c r="AN59" s="499">
        <v>348692.5587690415</v>
      </c>
      <c r="AO59" s="499">
        <v>652862.34088596783</v>
      </c>
      <c r="AP59" s="499">
        <v>352954.57805804856</v>
      </c>
      <c r="AQ59" s="499">
        <v>445171.05996565276</v>
      </c>
      <c r="AR59" s="499">
        <v>280617.01432381372</v>
      </c>
      <c r="AS59" s="499">
        <v>257433.27883105958</v>
      </c>
      <c r="AT59" s="499">
        <v>421497.4979575139</v>
      </c>
      <c r="AU59" s="499">
        <v>539420.12622860586</v>
      </c>
      <c r="AV59" s="499">
        <v>370470.3659679548</v>
      </c>
      <c r="AW59" s="499">
        <v>337745.17890453077</v>
      </c>
      <c r="AX59" s="499">
        <v>234867.44581988835</v>
      </c>
      <c r="AY59" s="499">
        <v>307086.27478737308</v>
      </c>
      <c r="AZ59" s="499">
        <v>166847.01646709608</v>
      </c>
      <c r="BA59" s="499">
        <v>103778.35888667464</v>
      </c>
      <c r="BB59" s="499">
        <v>84112.967585099439</v>
      </c>
      <c r="BC59" s="499">
        <v>542507.42187086272</v>
      </c>
      <c r="BD59" s="499">
        <v>0</v>
      </c>
      <c r="BE59" s="499">
        <v>0</v>
      </c>
      <c r="BF59" s="499">
        <v>0</v>
      </c>
      <c r="BG59" s="499">
        <v>473620.26274508773</v>
      </c>
      <c r="BH59" s="499"/>
      <c r="BI59" s="499"/>
      <c r="BJ59" s="499"/>
      <c r="BK59" s="499"/>
      <c r="BL59" s="499"/>
      <c r="BM59" s="499"/>
      <c r="BN59" s="499"/>
      <c r="BO59" s="499"/>
      <c r="BP59" s="499"/>
      <c r="BQ59" s="499"/>
      <c r="BR59" s="499"/>
      <c r="BS59" s="499"/>
      <c r="BT59" s="499"/>
      <c r="BU59" s="499"/>
      <c r="BV59" s="499"/>
      <c r="BW59" s="499"/>
      <c r="BX59" s="499"/>
      <c r="BY59" s="499"/>
    </row>
    <row r="60" spans="2:77" ht="6" customHeight="1" x14ac:dyDescent="0.45">
      <c r="B60" s="495"/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3"/>
      <c r="AU60" s="483"/>
      <c r="AV60" s="483"/>
      <c r="AW60" s="483"/>
      <c r="AX60" s="483"/>
      <c r="AY60" s="483"/>
      <c r="AZ60" s="483"/>
      <c r="BA60" s="483"/>
      <c r="BB60" s="483"/>
      <c r="BC60" s="483"/>
      <c r="BD60" s="483"/>
      <c r="BE60" s="483"/>
      <c r="BF60" s="483"/>
      <c r="BG60" s="483"/>
      <c r="BH60" s="483"/>
      <c r="BI60" s="483"/>
      <c r="BJ60" s="483"/>
      <c r="BK60" s="483"/>
      <c r="BL60" s="483"/>
      <c r="BM60" s="483"/>
      <c r="BN60" s="483"/>
      <c r="BO60" s="483"/>
      <c r="BP60" s="483"/>
      <c r="BQ60" s="483"/>
      <c r="BR60" s="483"/>
      <c r="BS60" s="483"/>
      <c r="BT60" s="483"/>
      <c r="BU60" s="483"/>
      <c r="BV60" s="483"/>
      <c r="BW60" s="483"/>
      <c r="BX60" s="483"/>
      <c r="BY60" s="483"/>
    </row>
    <row r="61" spans="2:77" x14ac:dyDescent="0.45">
      <c r="B61" s="495" t="s">
        <v>232</v>
      </c>
      <c r="C61" s="483">
        <f>150000*0.4</f>
        <v>60000</v>
      </c>
      <c r="D61" s="483">
        <v>150000</v>
      </c>
      <c r="E61" s="483">
        <v>150000</v>
      </c>
      <c r="F61" s="483">
        <v>150000</v>
      </c>
      <c r="G61" s="483"/>
      <c r="H61" s="483">
        <v>150000</v>
      </c>
      <c r="I61" s="483"/>
      <c r="J61" s="483">
        <v>150000</v>
      </c>
      <c r="K61" s="483"/>
      <c r="L61" s="483">
        <v>150000</v>
      </c>
      <c r="M61" s="483">
        <v>150000</v>
      </c>
      <c r="N61" s="483">
        <v>150000</v>
      </c>
      <c r="O61" s="483">
        <v>150000</v>
      </c>
      <c r="P61" s="483">
        <v>150000</v>
      </c>
      <c r="Q61" s="483">
        <v>150000</v>
      </c>
      <c r="R61" s="483">
        <v>150000</v>
      </c>
      <c r="S61" s="483">
        <v>150000</v>
      </c>
      <c r="T61" s="483">
        <v>150000</v>
      </c>
      <c r="U61" s="483">
        <v>150000</v>
      </c>
      <c r="V61" s="483">
        <v>150000</v>
      </c>
      <c r="W61" s="483">
        <v>150000</v>
      </c>
      <c r="X61" s="483">
        <v>150000</v>
      </c>
      <c r="Y61" s="483">
        <v>150000</v>
      </c>
      <c r="Z61" s="483">
        <v>150000</v>
      </c>
      <c r="AA61" s="483">
        <v>150000</v>
      </c>
      <c r="AB61" s="483">
        <v>150000</v>
      </c>
      <c r="AC61" s="483">
        <v>150000</v>
      </c>
      <c r="AD61" s="483">
        <v>150000</v>
      </c>
      <c r="AE61" s="483">
        <v>150000</v>
      </c>
      <c r="AF61" s="483">
        <v>150000</v>
      </c>
      <c r="AG61" s="483">
        <v>150000</v>
      </c>
      <c r="AH61" s="483">
        <v>150000</v>
      </c>
      <c r="AI61" s="483">
        <v>150000</v>
      </c>
      <c r="AJ61" s="483">
        <v>150000</v>
      </c>
      <c r="AK61" s="483">
        <v>150000</v>
      </c>
      <c r="AL61" s="483">
        <v>150000</v>
      </c>
      <c r="AM61" s="483">
        <v>150000</v>
      </c>
      <c r="AN61" s="483">
        <v>150000</v>
      </c>
      <c r="AO61" s="483">
        <v>150000</v>
      </c>
      <c r="AP61" s="483">
        <v>150000</v>
      </c>
      <c r="AQ61" s="483">
        <v>150000</v>
      </c>
      <c r="AR61" s="483">
        <v>150000</v>
      </c>
      <c r="AS61" s="483">
        <v>150000</v>
      </c>
      <c r="AT61" s="483">
        <v>150000</v>
      </c>
      <c r="AU61" s="483">
        <v>150000</v>
      </c>
      <c r="AV61" s="483">
        <v>150000</v>
      </c>
      <c r="AW61" s="483">
        <v>150000</v>
      </c>
      <c r="AX61" s="483">
        <v>150000</v>
      </c>
      <c r="AY61" s="483">
        <v>150000</v>
      </c>
      <c r="AZ61" s="483">
        <v>150000</v>
      </c>
      <c r="BA61" s="483">
        <v>150000</v>
      </c>
      <c r="BB61" s="483">
        <v>150000</v>
      </c>
      <c r="BC61" s="483">
        <v>150000</v>
      </c>
      <c r="BD61" s="483">
        <v>150000</v>
      </c>
      <c r="BE61" s="483">
        <v>150000</v>
      </c>
      <c r="BF61" s="483">
        <v>150000</v>
      </c>
      <c r="BG61" s="483">
        <v>150000</v>
      </c>
      <c r="BH61" s="483"/>
      <c r="BI61" s="483"/>
      <c r="BJ61" s="483"/>
      <c r="BK61" s="483"/>
      <c r="BL61" s="483"/>
      <c r="BM61" s="483"/>
      <c r="BN61" s="483"/>
      <c r="BO61" s="483"/>
      <c r="BP61" s="483"/>
      <c r="BQ61" s="483"/>
      <c r="BR61" s="483"/>
      <c r="BS61" s="483"/>
      <c r="BT61" s="483"/>
      <c r="BU61" s="483"/>
      <c r="BV61" s="483"/>
      <c r="BW61" s="483"/>
      <c r="BX61" s="483"/>
      <c r="BY61" s="483"/>
    </row>
    <row r="62" spans="2:77" x14ac:dyDescent="0.45">
      <c r="B62" s="495" t="s">
        <v>233</v>
      </c>
      <c r="C62" s="483">
        <v>10000</v>
      </c>
      <c r="D62" s="483">
        <v>10000</v>
      </c>
      <c r="E62" s="483">
        <v>10000</v>
      </c>
      <c r="F62" s="483">
        <v>10000</v>
      </c>
      <c r="G62" s="483"/>
      <c r="H62" s="483">
        <v>10000</v>
      </c>
      <c r="I62" s="483"/>
      <c r="J62" s="483">
        <v>10000</v>
      </c>
      <c r="K62" s="483"/>
      <c r="L62" s="483">
        <v>10000</v>
      </c>
      <c r="M62" s="483">
        <v>10000</v>
      </c>
      <c r="N62" s="483">
        <v>10000</v>
      </c>
      <c r="O62" s="483">
        <v>10000</v>
      </c>
      <c r="P62" s="483">
        <v>10000</v>
      </c>
      <c r="Q62" s="483">
        <v>10000</v>
      </c>
      <c r="R62" s="483">
        <v>10000</v>
      </c>
      <c r="S62" s="483">
        <v>10000</v>
      </c>
      <c r="T62" s="483">
        <v>10000</v>
      </c>
      <c r="U62" s="483">
        <v>10000</v>
      </c>
      <c r="V62" s="483">
        <v>10000</v>
      </c>
      <c r="W62" s="483">
        <v>10000</v>
      </c>
      <c r="X62" s="483">
        <v>10000</v>
      </c>
      <c r="Y62" s="483">
        <v>10000</v>
      </c>
      <c r="Z62" s="483">
        <v>10000</v>
      </c>
      <c r="AA62" s="483">
        <v>10000</v>
      </c>
      <c r="AB62" s="483">
        <v>10000</v>
      </c>
      <c r="AC62" s="483">
        <v>10000</v>
      </c>
      <c r="AD62" s="483">
        <v>10000</v>
      </c>
      <c r="AE62" s="483">
        <v>10000</v>
      </c>
      <c r="AF62" s="483">
        <v>10000</v>
      </c>
      <c r="AG62" s="483">
        <v>10000</v>
      </c>
      <c r="AH62" s="483">
        <v>10000</v>
      </c>
      <c r="AI62" s="483">
        <v>10000</v>
      </c>
      <c r="AJ62" s="483">
        <v>10000</v>
      </c>
      <c r="AK62" s="483">
        <v>10000</v>
      </c>
      <c r="AL62" s="483">
        <v>10000</v>
      </c>
      <c r="AM62" s="483">
        <v>10000</v>
      </c>
      <c r="AN62" s="483">
        <v>10000</v>
      </c>
      <c r="AO62" s="483">
        <v>10000</v>
      </c>
      <c r="AP62" s="483">
        <v>10000</v>
      </c>
      <c r="AQ62" s="483">
        <v>10000</v>
      </c>
      <c r="AR62" s="483">
        <v>10000</v>
      </c>
      <c r="AS62" s="483">
        <v>10000</v>
      </c>
      <c r="AT62" s="483">
        <v>10000</v>
      </c>
      <c r="AU62" s="483">
        <v>10000</v>
      </c>
      <c r="AV62" s="483">
        <v>10000</v>
      </c>
      <c r="AW62" s="483">
        <v>10000</v>
      </c>
      <c r="AX62" s="483">
        <v>10000</v>
      </c>
      <c r="AY62" s="483">
        <v>10000</v>
      </c>
      <c r="AZ62" s="483">
        <v>10000</v>
      </c>
      <c r="BA62" s="483">
        <v>10000</v>
      </c>
      <c r="BB62" s="483">
        <v>10000</v>
      </c>
      <c r="BC62" s="483">
        <v>10000</v>
      </c>
      <c r="BD62" s="483">
        <v>10000</v>
      </c>
      <c r="BE62" s="483">
        <v>10000</v>
      </c>
      <c r="BF62" s="483">
        <v>10000</v>
      </c>
      <c r="BG62" s="483">
        <v>10000</v>
      </c>
      <c r="BH62" s="483"/>
      <c r="BI62" s="483"/>
      <c r="BJ62" s="483"/>
      <c r="BK62" s="483"/>
      <c r="BL62" s="483"/>
      <c r="BM62" s="483"/>
      <c r="BN62" s="483"/>
      <c r="BO62" s="483"/>
      <c r="BP62" s="483"/>
      <c r="BQ62" s="483"/>
      <c r="BR62" s="483"/>
      <c r="BS62" s="483"/>
      <c r="BT62" s="483"/>
      <c r="BU62" s="483"/>
      <c r="BV62" s="483"/>
      <c r="BW62" s="483"/>
      <c r="BX62" s="483"/>
      <c r="BY62" s="483"/>
    </row>
    <row r="63" spans="2:77" x14ac:dyDescent="0.45">
      <c r="B63" s="500" t="s">
        <v>234</v>
      </c>
      <c r="C63" s="501"/>
      <c r="D63" s="501"/>
      <c r="E63" s="501">
        <v>100000</v>
      </c>
      <c r="F63" s="501">
        <v>100000</v>
      </c>
      <c r="G63" s="501"/>
      <c r="H63" s="501">
        <v>100000</v>
      </c>
      <c r="I63" s="501"/>
      <c r="J63" s="501">
        <v>100000</v>
      </c>
      <c r="K63" s="501"/>
      <c r="L63" s="501">
        <v>100000</v>
      </c>
      <c r="M63" s="501">
        <v>100000</v>
      </c>
      <c r="N63" s="501">
        <v>100000</v>
      </c>
      <c r="O63" s="501">
        <v>100000</v>
      </c>
      <c r="P63" s="501"/>
      <c r="Q63" s="501"/>
      <c r="R63" s="501"/>
      <c r="S63" s="501"/>
      <c r="T63" s="501"/>
      <c r="U63" s="501"/>
      <c r="V63" s="501"/>
      <c r="W63" s="501"/>
      <c r="X63" s="501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01"/>
      <c r="AM63" s="501"/>
      <c r="AN63" s="501"/>
      <c r="AO63" s="501"/>
      <c r="AP63" s="501"/>
      <c r="AQ63" s="501"/>
      <c r="AR63" s="501"/>
      <c r="AS63" s="501"/>
      <c r="AT63" s="501"/>
      <c r="AU63" s="501"/>
      <c r="AV63" s="501"/>
      <c r="AW63" s="501"/>
      <c r="AX63" s="501"/>
      <c r="AY63" s="501"/>
      <c r="AZ63" s="501"/>
      <c r="BA63" s="501"/>
      <c r="BB63" s="501"/>
      <c r="BC63" s="501"/>
      <c r="BD63" s="501"/>
      <c r="BE63" s="501"/>
      <c r="BF63" s="501"/>
      <c r="BG63" s="501"/>
      <c r="BH63" s="501"/>
      <c r="BI63" s="501"/>
      <c r="BJ63" s="501"/>
      <c r="BK63" s="501"/>
      <c r="BL63" s="501"/>
      <c r="BM63" s="501"/>
      <c r="BN63" s="501"/>
      <c r="BO63" s="501"/>
      <c r="BP63" s="501"/>
      <c r="BQ63" s="501"/>
      <c r="BR63" s="501"/>
      <c r="BS63" s="501"/>
      <c r="BT63" s="501"/>
      <c r="BU63" s="501"/>
      <c r="BV63" s="501"/>
      <c r="BW63" s="501"/>
      <c r="BX63" s="501"/>
      <c r="BY63" s="501"/>
    </row>
    <row r="64" spans="2:77" x14ac:dyDescent="0.45">
      <c r="B64" s="500" t="s">
        <v>235</v>
      </c>
      <c r="C64" s="501"/>
      <c r="D64" s="501"/>
      <c r="E64" s="501"/>
      <c r="F64" s="501"/>
      <c r="G64" s="501"/>
      <c r="H64" s="501"/>
      <c r="I64" s="501"/>
      <c r="J64" s="501">
        <v>50000</v>
      </c>
      <c r="K64" s="501"/>
      <c r="L64" s="501">
        <v>50000</v>
      </c>
      <c r="M64" s="501">
        <v>50000</v>
      </c>
      <c r="N64" s="501">
        <v>50000</v>
      </c>
      <c r="O64" s="501">
        <v>50000</v>
      </c>
      <c r="P64" s="501">
        <v>50000</v>
      </c>
      <c r="Q64" s="501">
        <v>50000</v>
      </c>
      <c r="R64" s="501">
        <v>50000</v>
      </c>
      <c r="S64" s="501">
        <v>50000</v>
      </c>
      <c r="T64" s="501">
        <v>50000</v>
      </c>
      <c r="U64" s="501"/>
      <c r="V64" s="501"/>
      <c r="W64" s="501"/>
      <c r="X64" s="501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01"/>
      <c r="AM64" s="501"/>
      <c r="AN64" s="501"/>
      <c r="AO64" s="501"/>
      <c r="AP64" s="501"/>
      <c r="AQ64" s="501"/>
      <c r="AR64" s="501"/>
      <c r="AS64" s="501"/>
      <c r="AT64" s="501"/>
      <c r="AU64" s="501"/>
      <c r="AV64" s="501"/>
      <c r="AW64" s="501"/>
      <c r="AX64" s="501"/>
      <c r="AY64" s="501"/>
      <c r="AZ64" s="501"/>
      <c r="BA64" s="501"/>
      <c r="BB64" s="501"/>
      <c r="BC64" s="501"/>
      <c r="BD64" s="501"/>
      <c r="BE64" s="501"/>
      <c r="BF64" s="501"/>
      <c r="BG64" s="501"/>
      <c r="BH64" s="501"/>
      <c r="BI64" s="501"/>
      <c r="BJ64" s="501"/>
      <c r="BK64" s="501"/>
      <c r="BL64" s="501"/>
      <c r="BM64" s="501"/>
      <c r="BN64" s="501"/>
      <c r="BO64" s="501"/>
      <c r="BP64" s="501"/>
      <c r="BQ64" s="501"/>
      <c r="BR64" s="501"/>
      <c r="BS64" s="501"/>
      <c r="BT64" s="501"/>
      <c r="BU64" s="501"/>
      <c r="BV64" s="501"/>
      <c r="BW64" s="501"/>
      <c r="BX64" s="501"/>
      <c r="BY64" s="501"/>
    </row>
    <row r="65" spans="2:77" x14ac:dyDescent="0.45">
      <c r="B65" s="495" t="s">
        <v>236</v>
      </c>
      <c r="C65" s="483">
        <v>55000</v>
      </c>
      <c r="D65" s="483">
        <v>55000</v>
      </c>
      <c r="E65" s="483">
        <v>55000</v>
      </c>
      <c r="F65" s="483">
        <v>55000</v>
      </c>
      <c r="G65" s="483"/>
      <c r="H65" s="483">
        <v>55000</v>
      </c>
      <c r="I65" s="483"/>
      <c r="J65" s="483">
        <v>55000</v>
      </c>
      <c r="K65" s="483"/>
      <c r="L65" s="483">
        <v>55000</v>
      </c>
      <c r="M65" s="483">
        <v>55000</v>
      </c>
      <c r="N65" s="483">
        <v>55000</v>
      </c>
      <c r="O65" s="483">
        <v>55000</v>
      </c>
      <c r="P65" s="483">
        <v>55000</v>
      </c>
      <c r="Q65" s="483">
        <v>55000</v>
      </c>
      <c r="R65" s="483">
        <v>55000</v>
      </c>
      <c r="S65" s="483">
        <v>55000</v>
      </c>
      <c r="T65" s="483">
        <v>55000</v>
      </c>
      <c r="U65" s="483">
        <v>55000</v>
      </c>
      <c r="V65" s="483">
        <v>55000</v>
      </c>
      <c r="W65" s="483">
        <v>55000</v>
      </c>
      <c r="X65" s="483">
        <v>55000</v>
      </c>
      <c r="Y65" s="483">
        <v>55000</v>
      </c>
      <c r="Z65" s="483">
        <v>55000</v>
      </c>
      <c r="AA65" s="483">
        <v>55000</v>
      </c>
      <c r="AB65" s="483">
        <v>55000</v>
      </c>
      <c r="AC65" s="483">
        <v>55000</v>
      </c>
      <c r="AD65" s="483">
        <v>55000</v>
      </c>
      <c r="AE65" s="483">
        <v>55000</v>
      </c>
      <c r="AF65" s="483">
        <v>55000</v>
      </c>
      <c r="AG65" s="483">
        <v>55000</v>
      </c>
      <c r="AH65" s="483">
        <v>55000</v>
      </c>
      <c r="AI65" s="483">
        <v>55000</v>
      </c>
      <c r="AJ65" s="483">
        <v>55000</v>
      </c>
      <c r="AK65" s="483">
        <v>55000</v>
      </c>
      <c r="AL65" s="483">
        <v>55000</v>
      </c>
      <c r="AM65" s="483">
        <v>55000</v>
      </c>
      <c r="AN65" s="483">
        <v>55000</v>
      </c>
      <c r="AO65" s="483">
        <v>55000</v>
      </c>
      <c r="AP65" s="483">
        <v>55000</v>
      </c>
      <c r="AQ65" s="483">
        <v>55000</v>
      </c>
      <c r="AR65" s="483">
        <v>55000</v>
      </c>
      <c r="AS65" s="483">
        <v>55000</v>
      </c>
      <c r="AT65" s="483">
        <v>55000</v>
      </c>
      <c r="AU65" s="483">
        <v>55000</v>
      </c>
      <c r="AV65" s="483">
        <v>55000</v>
      </c>
      <c r="AW65" s="483">
        <v>55000</v>
      </c>
      <c r="AX65" s="483">
        <v>55000</v>
      </c>
      <c r="AY65" s="483">
        <v>55000</v>
      </c>
      <c r="AZ65" s="483">
        <v>55000</v>
      </c>
      <c r="BA65" s="483">
        <v>55000</v>
      </c>
      <c r="BB65" s="483">
        <v>55000</v>
      </c>
      <c r="BC65" s="483">
        <v>55000</v>
      </c>
      <c r="BD65" s="483">
        <v>55000</v>
      </c>
      <c r="BE65" s="483">
        <v>55000</v>
      </c>
      <c r="BF65" s="483">
        <v>55000</v>
      </c>
      <c r="BG65" s="483">
        <v>55000</v>
      </c>
      <c r="BH65" s="483"/>
      <c r="BI65" s="483"/>
      <c r="BJ65" s="483"/>
      <c r="BK65" s="483"/>
      <c r="BL65" s="483"/>
      <c r="BM65" s="483"/>
      <c r="BN65" s="483"/>
      <c r="BO65" s="483"/>
      <c r="BP65" s="483"/>
      <c r="BQ65" s="483"/>
      <c r="BR65" s="483"/>
      <c r="BS65" s="483"/>
      <c r="BT65" s="483"/>
      <c r="BU65" s="483"/>
      <c r="BV65" s="483"/>
      <c r="BW65" s="483"/>
      <c r="BX65" s="483"/>
      <c r="BY65" s="483"/>
    </row>
    <row r="66" spans="2:77" x14ac:dyDescent="0.45">
      <c r="B66" s="495" t="s">
        <v>237</v>
      </c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  <c r="AA66" s="483"/>
      <c r="AB66" s="483"/>
      <c r="AC66" s="483"/>
      <c r="AD66" s="483"/>
      <c r="AE66" s="483"/>
      <c r="AF66" s="483"/>
      <c r="AG66" s="483"/>
      <c r="AH66" s="483"/>
      <c r="AI66" s="483"/>
      <c r="AJ66" s="483"/>
      <c r="AK66" s="483"/>
      <c r="AL66" s="483"/>
      <c r="AM66" s="483"/>
      <c r="AN66" s="483"/>
      <c r="AO66" s="483"/>
      <c r="AP66" s="483"/>
      <c r="AQ66" s="483"/>
      <c r="AR66" s="483"/>
      <c r="AS66" s="483"/>
      <c r="AT66" s="483"/>
      <c r="AU66" s="483"/>
      <c r="AV66" s="483"/>
      <c r="AW66" s="483"/>
      <c r="AX66" s="483"/>
      <c r="AY66" s="483"/>
      <c r="AZ66" s="483"/>
      <c r="BA66" s="483"/>
      <c r="BB66" s="483"/>
      <c r="BC66" s="483"/>
      <c r="BD66" s="483"/>
      <c r="BE66" s="483"/>
      <c r="BF66" s="483"/>
      <c r="BG66" s="483"/>
      <c r="BH66" s="483"/>
      <c r="BI66" s="483"/>
      <c r="BJ66" s="483"/>
      <c r="BK66" s="483"/>
      <c r="BL66" s="483"/>
      <c r="BM66" s="483"/>
      <c r="BN66" s="483"/>
      <c r="BO66" s="483"/>
      <c r="BP66" s="483"/>
      <c r="BQ66" s="483"/>
      <c r="BR66" s="483"/>
      <c r="BS66" s="483"/>
      <c r="BT66" s="483"/>
      <c r="BU66" s="483"/>
      <c r="BV66" s="483"/>
      <c r="BW66" s="483"/>
      <c r="BX66" s="483"/>
      <c r="BY66" s="483"/>
    </row>
    <row r="67" spans="2:77" x14ac:dyDescent="0.45">
      <c r="B67" s="495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  <c r="AA67" s="483"/>
      <c r="AB67" s="483"/>
      <c r="AC67" s="483"/>
      <c r="AD67" s="483"/>
      <c r="AE67" s="483"/>
      <c r="AF67" s="483"/>
      <c r="AG67" s="483"/>
      <c r="AH67" s="483"/>
      <c r="AI67" s="483"/>
      <c r="AJ67" s="483"/>
      <c r="AK67" s="483"/>
      <c r="AL67" s="483"/>
      <c r="AM67" s="483"/>
      <c r="AN67" s="483"/>
      <c r="AO67" s="483"/>
      <c r="AP67" s="483"/>
      <c r="AQ67" s="483"/>
      <c r="AR67" s="483"/>
      <c r="AS67" s="483"/>
      <c r="AT67" s="483"/>
      <c r="AU67" s="483"/>
      <c r="AV67" s="483"/>
      <c r="AW67" s="483"/>
      <c r="AX67" s="483"/>
      <c r="AY67" s="483"/>
      <c r="AZ67" s="483"/>
      <c r="BA67" s="483"/>
      <c r="BB67" s="483"/>
      <c r="BC67" s="483"/>
      <c r="BD67" s="483"/>
      <c r="BE67" s="483"/>
      <c r="BF67" s="483"/>
      <c r="BG67" s="483"/>
      <c r="BH67" s="483"/>
      <c r="BI67" s="483"/>
      <c r="BJ67" s="483"/>
      <c r="BK67" s="483"/>
      <c r="BL67" s="483"/>
      <c r="BM67" s="483"/>
      <c r="BN67" s="483"/>
      <c r="BO67" s="483"/>
      <c r="BP67" s="483"/>
      <c r="BQ67" s="483"/>
      <c r="BR67" s="483"/>
      <c r="BS67" s="483"/>
      <c r="BT67" s="483"/>
      <c r="BU67" s="483"/>
      <c r="BV67" s="483"/>
      <c r="BW67" s="483"/>
      <c r="BX67" s="483"/>
      <c r="BY67" s="483"/>
    </row>
    <row r="68" spans="2:77" ht="15" hidden="1" customHeight="1" x14ac:dyDescent="0.45">
      <c r="B68" s="495" t="s">
        <v>238</v>
      </c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3"/>
      <c r="AH68" s="483"/>
      <c r="AI68" s="483"/>
      <c r="AJ68" s="483"/>
      <c r="AK68" s="483"/>
      <c r="AL68" s="483"/>
      <c r="AM68" s="483"/>
      <c r="AN68" s="483"/>
      <c r="AO68" s="483"/>
      <c r="AP68" s="483"/>
      <c r="AQ68" s="483"/>
      <c r="AR68" s="483"/>
      <c r="AS68" s="483"/>
      <c r="AT68" s="483"/>
      <c r="AU68" s="483"/>
      <c r="AV68" s="483"/>
      <c r="AW68" s="483"/>
      <c r="AX68" s="483"/>
      <c r="AY68" s="483"/>
      <c r="AZ68" s="483"/>
      <c r="BA68" s="483"/>
      <c r="BB68" s="483"/>
      <c r="BC68" s="483"/>
      <c r="BD68" s="483"/>
      <c r="BE68" s="483"/>
      <c r="BF68" s="483"/>
      <c r="BG68" s="483"/>
      <c r="BH68" s="483"/>
      <c r="BI68" s="483"/>
      <c r="BJ68" s="483"/>
      <c r="BK68" s="483"/>
      <c r="BL68" s="483"/>
      <c r="BM68" s="483"/>
      <c r="BN68" s="483"/>
      <c r="BO68" s="483"/>
      <c r="BP68" s="483"/>
      <c r="BQ68" s="483"/>
      <c r="BR68" s="483"/>
      <c r="BS68" s="483"/>
      <c r="BT68" s="483"/>
      <c r="BU68" s="483"/>
      <c r="BV68" s="483"/>
      <c r="BW68" s="483"/>
      <c r="BX68" s="483"/>
      <c r="BY68" s="483"/>
    </row>
    <row r="69" spans="2:77" ht="15" hidden="1" customHeight="1" x14ac:dyDescent="0.45">
      <c r="B69" s="484" t="s">
        <v>239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  <c r="AH69" s="483"/>
      <c r="AI69" s="483"/>
      <c r="AJ69" s="483"/>
      <c r="AK69" s="483"/>
      <c r="AL69" s="483"/>
      <c r="AM69" s="483"/>
      <c r="AN69" s="483"/>
      <c r="AO69" s="483"/>
      <c r="AP69" s="483"/>
      <c r="AQ69" s="483"/>
      <c r="AR69" s="483"/>
      <c r="AS69" s="483"/>
      <c r="AT69" s="483"/>
      <c r="AU69" s="483"/>
      <c r="AV69" s="483"/>
      <c r="AW69" s="483"/>
      <c r="AX69" s="483"/>
      <c r="AY69" s="483"/>
      <c r="AZ69" s="483"/>
      <c r="BA69" s="483"/>
      <c r="BB69" s="483"/>
      <c r="BC69" s="483"/>
      <c r="BD69" s="483"/>
      <c r="BE69" s="483"/>
      <c r="BF69" s="483"/>
      <c r="BG69" s="483"/>
      <c r="BH69" s="483"/>
      <c r="BI69" s="483"/>
      <c r="BJ69" s="483"/>
      <c r="BK69" s="483"/>
      <c r="BL69" s="483"/>
      <c r="BM69" s="483"/>
      <c r="BN69" s="483"/>
      <c r="BO69" s="483"/>
      <c r="BP69" s="483"/>
      <c r="BQ69" s="483"/>
      <c r="BR69" s="483"/>
      <c r="BS69" s="483"/>
      <c r="BT69" s="483"/>
      <c r="BU69" s="483"/>
      <c r="BV69" s="483"/>
      <c r="BW69" s="483"/>
      <c r="BX69" s="483"/>
      <c r="BY69" s="483"/>
    </row>
    <row r="70" spans="2:77" ht="15" hidden="1" customHeight="1" x14ac:dyDescent="0.45">
      <c r="B70" s="484" t="s">
        <v>240</v>
      </c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483"/>
      <c r="AF70" s="483"/>
      <c r="AG70" s="483"/>
      <c r="AH70" s="483"/>
      <c r="AI70" s="483"/>
      <c r="AJ70" s="483"/>
      <c r="AK70" s="483"/>
      <c r="AL70" s="483"/>
      <c r="AM70" s="483"/>
      <c r="AN70" s="483"/>
      <c r="AO70" s="483"/>
      <c r="AP70" s="483"/>
      <c r="AQ70" s="483"/>
      <c r="AR70" s="483"/>
      <c r="AS70" s="483"/>
      <c r="AT70" s="483"/>
      <c r="AU70" s="483"/>
      <c r="AV70" s="483"/>
      <c r="AW70" s="483"/>
      <c r="AX70" s="483"/>
      <c r="AY70" s="483"/>
      <c r="AZ70" s="483"/>
      <c r="BA70" s="483"/>
      <c r="BB70" s="483"/>
      <c r="BC70" s="483"/>
      <c r="BD70" s="483"/>
      <c r="BE70" s="483"/>
      <c r="BF70" s="483"/>
      <c r="BG70" s="483"/>
      <c r="BH70" s="483"/>
      <c r="BI70" s="483"/>
      <c r="BJ70" s="483"/>
      <c r="BK70" s="483"/>
      <c r="BL70" s="483"/>
      <c r="BM70" s="483"/>
      <c r="BN70" s="483"/>
      <c r="BO70" s="483"/>
      <c r="BP70" s="483"/>
      <c r="BQ70" s="483"/>
      <c r="BR70" s="483"/>
      <c r="BS70" s="483"/>
      <c r="BT70" s="483"/>
      <c r="BU70" s="483"/>
      <c r="BV70" s="483"/>
      <c r="BW70" s="483"/>
      <c r="BX70" s="483"/>
      <c r="BY70" s="483"/>
    </row>
    <row r="71" spans="2:77" ht="15" hidden="1" customHeight="1" x14ac:dyDescent="0.45">
      <c r="B71" s="484" t="s">
        <v>241</v>
      </c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  <c r="AA71" s="483"/>
      <c r="AB71" s="483"/>
      <c r="AC71" s="483"/>
      <c r="AD71" s="483"/>
      <c r="AE71" s="483"/>
      <c r="AF71" s="483"/>
      <c r="AG71" s="483"/>
      <c r="AH71" s="483"/>
      <c r="AI71" s="483"/>
      <c r="AJ71" s="483"/>
      <c r="AK71" s="483"/>
      <c r="AL71" s="483"/>
      <c r="AM71" s="483"/>
      <c r="AN71" s="483"/>
      <c r="AO71" s="483"/>
      <c r="AP71" s="483"/>
      <c r="AQ71" s="483"/>
      <c r="AR71" s="483"/>
      <c r="AS71" s="483"/>
      <c r="AT71" s="483"/>
      <c r="AU71" s="483"/>
      <c r="AV71" s="483"/>
      <c r="AW71" s="483"/>
      <c r="AX71" s="483"/>
      <c r="AY71" s="483"/>
      <c r="AZ71" s="483"/>
      <c r="BA71" s="483"/>
      <c r="BB71" s="483"/>
      <c r="BC71" s="483"/>
      <c r="BD71" s="483"/>
      <c r="BE71" s="483"/>
      <c r="BF71" s="483"/>
      <c r="BG71" s="483"/>
      <c r="BH71" s="483"/>
      <c r="BI71" s="483"/>
      <c r="BJ71" s="483"/>
      <c r="BK71" s="483"/>
      <c r="BL71" s="483"/>
      <c r="BM71" s="483"/>
      <c r="BN71" s="483"/>
      <c r="BO71" s="483"/>
      <c r="BP71" s="483"/>
      <c r="BQ71" s="483"/>
      <c r="BR71" s="483"/>
      <c r="BS71" s="483"/>
      <c r="BT71" s="483"/>
      <c r="BU71" s="483"/>
      <c r="BV71" s="483"/>
      <c r="BW71" s="483"/>
      <c r="BX71" s="483"/>
      <c r="BY71" s="483"/>
    </row>
    <row r="72" spans="2:77" ht="15" hidden="1" customHeight="1" x14ac:dyDescent="0.45">
      <c r="B72" s="484" t="s">
        <v>242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  <c r="AH72" s="483"/>
      <c r="AI72" s="483"/>
      <c r="AJ72" s="483"/>
      <c r="AK72" s="483"/>
      <c r="AL72" s="483"/>
      <c r="AM72" s="483"/>
      <c r="AN72" s="483"/>
      <c r="AO72" s="483"/>
      <c r="AP72" s="483"/>
      <c r="AQ72" s="483"/>
      <c r="AR72" s="483"/>
      <c r="AS72" s="483"/>
      <c r="AT72" s="483"/>
      <c r="AU72" s="483"/>
      <c r="AV72" s="483"/>
      <c r="AW72" s="483"/>
      <c r="AX72" s="483"/>
      <c r="AY72" s="483"/>
      <c r="AZ72" s="483"/>
      <c r="BA72" s="483"/>
      <c r="BB72" s="483"/>
      <c r="BC72" s="483"/>
      <c r="BD72" s="483"/>
      <c r="BE72" s="483"/>
      <c r="BF72" s="483"/>
      <c r="BG72" s="483"/>
      <c r="BH72" s="483"/>
      <c r="BI72" s="483"/>
      <c r="BJ72" s="483"/>
      <c r="BK72" s="483"/>
      <c r="BL72" s="483"/>
      <c r="BM72" s="483"/>
      <c r="BN72" s="483"/>
      <c r="BO72" s="483"/>
      <c r="BP72" s="483"/>
      <c r="BQ72" s="483"/>
      <c r="BR72" s="483"/>
      <c r="BS72" s="483"/>
      <c r="BT72" s="483"/>
      <c r="BU72" s="483"/>
      <c r="BV72" s="483"/>
      <c r="BW72" s="483"/>
      <c r="BX72" s="483"/>
      <c r="BY72" s="483"/>
    </row>
    <row r="73" spans="2:77" ht="15" hidden="1" customHeight="1" x14ac:dyDescent="0.45">
      <c r="B73" s="484" t="s">
        <v>243</v>
      </c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  <c r="AH73" s="483"/>
      <c r="AI73" s="483"/>
      <c r="AJ73" s="483"/>
      <c r="AK73" s="483"/>
      <c r="AL73" s="483"/>
      <c r="AM73" s="483"/>
      <c r="AN73" s="483"/>
      <c r="AO73" s="483"/>
      <c r="AP73" s="483"/>
      <c r="AQ73" s="483"/>
      <c r="AR73" s="483"/>
      <c r="AS73" s="483"/>
      <c r="AT73" s="483"/>
      <c r="AU73" s="483"/>
      <c r="AV73" s="483"/>
      <c r="AW73" s="483"/>
      <c r="AX73" s="483"/>
      <c r="AY73" s="483"/>
      <c r="AZ73" s="483"/>
      <c r="BA73" s="483"/>
      <c r="BB73" s="483"/>
      <c r="BC73" s="483"/>
      <c r="BD73" s="483"/>
      <c r="BE73" s="483"/>
      <c r="BF73" s="483"/>
      <c r="BG73" s="483"/>
      <c r="BH73" s="483"/>
      <c r="BI73" s="483"/>
      <c r="BJ73" s="483"/>
      <c r="BK73" s="483"/>
      <c r="BL73" s="483"/>
      <c r="BM73" s="483"/>
      <c r="BN73" s="483"/>
      <c r="BO73" s="483"/>
      <c r="BP73" s="483"/>
      <c r="BQ73" s="483"/>
      <c r="BR73" s="483"/>
      <c r="BS73" s="483"/>
      <c r="BT73" s="483"/>
      <c r="BU73" s="483"/>
      <c r="BV73" s="483"/>
      <c r="BW73" s="483"/>
      <c r="BX73" s="483"/>
      <c r="BY73" s="483"/>
    </row>
    <row r="74" spans="2:77" ht="15" hidden="1" customHeight="1" x14ac:dyDescent="0.45">
      <c r="B74" s="495" t="s">
        <v>244</v>
      </c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483"/>
      <c r="AF74" s="483"/>
      <c r="AG74" s="483"/>
      <c r="AH74" s="483"/>
      <c r="AI74" s="483"/>
      <c r="AJ74" s="483"/>
      <c r="AK74" s="483"/>
      <c r="AL74" s="483"/>
      <c r="AM74" s="483"/>
      <c r="AN74" s="483"/>
      <c r="AO74" s="483"/>
      <c r="AP74" s="483"/>
      <c r="AQ74" s="483"/>
      <c r="AR74" s="483"/>
      <c r="AS74" s="483"/>
      <c r="AT74" s="483"/>
      <c r="AU74" s="483"/>
      <c r="AV74" s="483"/>
      <c r="AW74" s="483"/>
      <c r="AX74" s="483"/>
      <c r="AY74" s="483"/>
      <c r="AZ74" s="483"/>
      <c r="BA74" s="483"/>
      <c r="BB74" s="483"/>
      <c r="BC74" s="483"/>
      <c r="BD74" s="483"/>
      <c r="BE74" s="483"/>
      <c r="BF74" s="483"/>
      <c r="BG74" s="483"/>
      <c r="BH74" s="483"/>
      <c r="BI74" s="483"/>
      <c r="BJ74" s="483"/>
      <c r="BK74" s="483"/>
      <c r="BL74" s="483"/>
      <c r="BM74" s="483"/>
      <c r="BN74" s="483"/>
      <c r="BO74" s="483"/>
      <c r="BP74" s="483"/>
      <c r="BQ74" s="483"/>
      <c r="BR74" s="483"/>
      <c r="BS74" s="483"/>
      <c r="BT74" s="483"/>
      <c r="BU74" s="483"/>
      <c r="BV74" s="483"/>
      <c r="BW74" s="483"/>
      <c r="BX74" s="483"/>
      <c r="BY74" s="483"/>
    </row>
    <row r="75" spans="2:77" ht="15" hidden="1" customHeight="1" x14ac:dyDescent="0.45">
      <c r="B75" s="502" t="s">
        <v>239</v>
      </c>
      <c r="C75" s="483"/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3"/>
      <c r="S75" s="503"/>
      <c r="T75" s="503"/>
      <c r="U75" s="503"/>
      <c r="V75" s="503"/>
      <c r="W75" s="503"/>
      <c r="X75" s="503"/>
      <c r="Y75" s="503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3"/>
      <c r="AN75" s="503"/>
      <c r="AO75" s="503"/>
      <c r="AP75" s="503"/>
      <c r="AQ75" s="503"/>
      <c r="AR75" s="503"/>
      <c r="AS75" s="503"/>
      <c r="AT75" s="503"/>
      <c r="AU75" s="503"/>
      <c r="AV75" s="503"/>
      <c r="AW75" s="503"/>
      <c r="AX75" s="503"/>
      <c r="AY75" s="503"/>
      <c r="AZ75" s="503"/>
      <c r="BA75" s="503"/>
      <c r="BB75" s="503"/>
      <c r="BC75" s="503"/>
      <c r="BD75" s="503"/>
      <c r="BE75" s="503"/>
      <c r="BF75" s="503"/>
      <c r="BG75" s="503"/>
      <c r="BH75" s="503"/>
      <c r="BI75" s="503"/>
      <c r="BJ75" s="503"/>
      <c r="BK75" s="503"/>
      <c r="BL75" s="503"/>
      <c r="BM75" s="503"/>
      <c r="BN75" s="503"/>
      <c r="BO75" s="503"/>
      <c r="BP75" s="503"/>
      <c r="BQ75" s="503"/>
      <c r="BR75" s="503"/>
      <c r="BS75" s="503"/>
      <c r="BT75" s="503"/>
      <c r="BU75" s="503"/>
      <c r="BV75" s="503"/>
      <c r="BW75" s="503"/>
      <c r="BX75" s="503"/>
      <c r="BY75" s="503"/>
    </row>
    <row r="76" spans="2:77" ht="15" hidden="1" customHeight="1" x14ac:dyDescent="0.45">
      <c r="B76" s="502" t="s">
        <v>240</v>
      </c>
      <c r="C76" s="483"/>
      <c r="D76" s="503"/>
      <c r="E76" s="503"/>
      <c r="F76" s="503"/>
      <c r="G76" s="503"/>
      <c r="H76" s="503"/>
      <c r="I76" s="503"/>
      <c r="J76" s="503"/>
      <c r="K76" s="503"/>
      <c r="L76" s="503"/>
      <c r="M76" s="503"/>
      <c r="N76" s="503"/>
      <c r="O76" s="503"/>
      <c r="P76" s="503"/>
      <c r="Q76" s="503"/>
      <c r="R76" s="503"/>
      <c r="S76" s="503"/>
      <c r="T76" s="503"/>
      <c r="U76" s="503"/>
      <c r="V76" s="503"/>
      <c r="W76" s="503"/>
      <c r="X76" s="503"/>
      <c r="Y76" s="503"/>
      <c r="Z76" s="503"/>
      <c r="AA76" s="503"/>
      <c r="AB76" s="503"/>
      <c r="AC76" s="503"/>
      <c r="AD76" s="503"/>
      <c r="AE76" s="503"/>
      <c r="AF76" s="503"/>
      <c r="AG76" s="503"/>
      <c r="AH76" s="503"/>
      <c r="AI76" s="503"/>
      <c r="AJ76" s="503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3"/>
      <c r="AX76" s="503"/>
      <c r="AY76" s="503"/>
      <c r="AZ76" s="503"/>
      <c r="BA76" s="503"/>
      <c r="BB76" s="503"/>
      <c r="BC76" s="503"/>
      <c r="BD76" s="503"/>
      <c r="BE76" s="503"/>
      <c r="BF76" s="503"/>
      <c r="BG76" s="503"/>
      <c r="BH76" s="503"/>
      <c r="BI76" s="503"/>
      <c r="BJ76" s="503"/>
      <c r="BK76" s="503"/>
      <c r="BL76" s="503"/>
      <c r="BM76" s="503"/>
      <c r="BN76" s="503"/>
      <c r="BO76" s="503"/>
      <c r="BP76" s="503"/>
      <c r="BQ76" s="503"/>
      <c r="BR76" s="503"/>
      <c r="BS76" s="503"/>
      <c r="BT76" s="503"/>
      <c r="BU76" s="503"/>
      <c r="BV76" s="503"/>
      <c r="BW76" s="503"/>
      <c r="BX76" s="503"/>
      <c r="BY76" s="503"/>
    </row>
    <row r="77" spans="2:77" ht="15" hidden="1" customHeight="1" x14ac:dyDescent="0.45">
      <c r="B77" s="502" t="s">
        <v>241</v>
      </c>
      <c r="C77" s="48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3"/>
      <c r="S77" s="503"/>
      <c r="T77" s="503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3"/>
      <c r="AG77" s="503"/>
      <c r="AH77" s="503"/>
      <c r="AI77" s="503"/>
      <c r="AJ77" s="503"/>
      <c r="AK77" s="503"/>
      <c r="AL77" s="503"/>
      <c r="AM77" s="503"/>
      <c r="AN77" s="503"/>
      <c r="AO77" s="503"/>
      <c r="AP77" s="503"/>
      <c r="AQ77" s="503"/>
      <c r="AR77" s="503"/>
      <c r="AS77" s="503"/>
      <c r="AT77" s="503"/>
      <c r="AU77" s="503"/>
      <c r="AV77" s="503"/>
      <c r="AW77" s="503"/>
      <c r="AX77" s="503"/>
      <c r="AY77" s="503"/>
      <c r="AZ77" s="503"/>
      <c r="BA77" s="503"/>
      <c r="BB77" s="503"/>
      <c r="BC77" s="503"/>
      <c r="BD77" s="503"/>
      <c r="BE77" s="503"/>
      <c r="BF77" s="503"/>
      <c r="BG77" s="503"/>
      <c r="BH77" s="503"/>
      <c r="BI77" s="503"/>
      <c r="BJ77" s="503"/>
      <c r="BK77" s="503"/>
      <c r="BL77" s="503"/>
      <c r="BM77" s="503"/>
      <c r="BN77" s="503"/>
      <c r="BO77" s="503"/>
      <c r="BP77" s="503"/>
      <c r="BQ77" s="503"/>
      <c r="BR77" s="503"/>
      <c r="BS77" s="503"/>
      <c r="BT77" s="503"/>
      <c r="BU77" s="503"/>
      <c r="BV77" s="503"/>
      <c r="BW77" s="503"/>
      <c r="BX77" s="503"/>
      <c r="BY77" s="503"/>
    </row>
    <row r="78" spans="2:77" ht="15" hidden="1" customHeight="1" x14ac:dyDescent="0.45">
      <c r="B78" s="502" t="s">
        <v>242</v>
      </c>
      <c r="C78" s="48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503"/>
      <c r="V78" s="503"/>
      <c r="W78" s="503"/>
      <c r="X78" s="503"/>
      <c r="Y78" s="503"/>
      <c r="Z78" s="503"/>
      <c r="AA78" s="503"/>
      <c r="AB78" s="503"/>
      <c r="AC78" s="503"/>
      <c r="AD78" s="503"/>
      <c r="AE78" s="503"/>
      <c r="AF78" s="503"/>
      <c r="AG78" s="503"/>
      <c r="AH78" s="503"/>
      <c r="AI78" s="503"/>
      <c r="AJ78" s="503"/>
      <c r="AK78" s="503"/>
      <c r="AL78" s="503"/>
      <c r="AM78" s="503"/>
      <c r="AN78" s="503"/>
      <c r="AO78" s="503"/>
      <c r="AP78" s="503"/>
      <c r="AQ78" s="503"/>
      <c r="AR78" s="503"/>
      <c r="AS78" s="503"/>
      <c r="AT78" s="503"/>
      <c r="AU78" s="503"/>
      <c r="AV78" s="503"/>
      <c r="AW78" s="503"/>
      <c r="AX78" s="503"/>
      <c r="AY78" s="503"/>
      <c r="AZ78" s="503"/>
      <c r="BA78" s="503"/>
      <c r="BB78" s="503"/>
      <c r="BC78" s="503"/>
      <c r="BD78" s="503"/>
      <c r="BE78" s="503"/>
      <c r="BF78" s="503"/>
      <c r="BG78" s="503"/>
      <c r="BH78" s="503"/>
      <c r="BI78" s="503"/>
      <c r="BJ78" s="503"/>
      <c r="BK78" s="503"/>
      <c r="BL78" s="503"/>
      <c r="BM78" s="503"/>
      <c r="BN78" s="503"/>
      <c r="BO78" s="503"/>
      <c r="BP78" s="503"/>
      <c r="BQ78" s="503"/>
      <c r="BR78" s="503"/>
      <c r="BS78" s="503"/>
      <c r="BT78" s="503"/>
      <c r="BU78" s="503"/>
      <c r="BV78" s="503"/>
      <c r="BW78" s="503"/>
      <c r="BX78" s="503"/>
      <c r="BY78" s="503"/>
    </row>
    <row r="79" spans="2:77" ht="15" hidden="1" customHeight="1" x14ac:dyDescent="0.45">
      <c r="B79" s="484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3"/>
      <c r="AG79" s="483"/>
      <c r="AH79" s="483"/>
      <c r="AI79" s="483"/>
      <c r="AJ79" s="483"/>
      <c r="AK79" s="483"/>
      <c r="AL79" s="483"/>
      <c r="AM79" s="483"/>
      <c r="AN79" s="483"/>
      <c r="AO79" s="483"/>
      <c r="AP79" s="483"/>
      <c r="AQ79" s="483"/>
      <c r="AR79" s="483"/>
      <c r="AS79" s="483"/>
      <c r="AT79" s="483"/>
      <c r="AU79" s="483"/>
      <c r="AV79" s="483"/>
      <c r="AW79" s="483"/>
      <c r="AX79" s="483"/>
      <c r="AY79" s="483"/>
      <c r="AZ79" s="483"/>
      <c r="BA79" s="483"/>
      <c r="BB79" s="483"/>
      <c r="BC79" s="483"/>
      <c r="BD79" s="483"/>
      <c r="BE79" s="483"/>
      <c r="BF79" s="483"/>
      <c r="BG79" s="483"/>
      <c r="BH79" s="483"/>
      <c r="BI79" s="483"/>
      <c r="BJ79" s="483"/>
      <c r="BK79" s="483"/>
      <c r="BL79" s="483"/>
      <c r="BM79" s="483"/>
      <c r="BN79" s="483"/>
      <c r="BO79" s="483"/>
      <c r="BP79" s="483"/>
      <c r="BQ79" s="483"/>
      <c r="BR79" s="483"/>
      <c r="BS79" s="483"/>
      <c r="BT79" s="483"/>
      <c r="BU79" s="483"/>
      <c r="BV79" s="483"/>
      <c r="BW79" s="483"/>
      <c r="BX79" s="483"/>
      <c r="BY79" s="483"/>
    </row>
    <row r="80" spans="2:77" ht="6" customHeight="1" x14ac:dyDescent="0.45">
      <c r="B80" s="495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  <c r="AA80" s="483"/>
      <c r="AB80" s="483"/>
      <c r="AC80" s="483"/>
      <c r="AD80" s="483"/>
      <c r="AE80" s="483"/>
      <c r="AF80" s="483"/>
      <c r="AG80" s="483"/>
      <c r="AH80" s="483"/>
      <c r="AI80" s="483"/>
      <c r="AJ80" s="483"/>
      <c r="AK80" s="483"/>
      <c r="AL80" s="483"/>
      <c r="AM80" s="483"/>
      <c r="AN80" s="483"/>
      <c r="AO80" s="483"/>
      <c r="AP80" s="483"/>
      <c r="AQ80" s="483"/>
      <c r="AR80" s="483"/>
      <c r="AS80" s="483"/>
      <c r="AT80" s="483"/>
      <c r="AU80" s="483"/>
      <c r="AV80" s="483"/>
      <c r="AW80" s="483"/>
      <c r="AX80" s="483"/>
      <c r="AY80" s="483"/>
      <c r="AZ80" s="483"/>
      <c r="BA80" s="483"/>
      <c r="BB80" s="483"/>
      <c r="BC80" s="483"/>
      <c r="BD80" s="483"/>
      <c r="BE80" s="483"/>
      <c r="BF80" s="483"/>
      <c r="BG80" s="483"/>
      <c r="BH80" s="483"/>
      <c r="BI80" s="483"/>
      <c r="BJ80" s="483"/>
      <c r="BK80" s="483"/>
      <c r="BL80" s="483"/>
      <c r="BM80" s="483"/>
      <c r="BN80" s="483"/>
      <c r="BO80" s="483"/>
      <c r="BP80" s="483"/>
      <c r="BQ80" s="483"/>
      <c r="BR80" s="483"/>
      <c r="BS80" s="483"/>
      <c r="BT80" s="483"/>
      <c r="BU80" s="483"/>
      <c r="BV80" s="483"/>
      <c r="BW80" s="483"/>
      <c r="BX80" s="483"/>
      <c r="BY80" s="483"/>
    </row>
    <row r="81" spans="2:77" ht="15" hidden="1" customHeight="1" x14ac:dyDescent="0.45">
      <c r="B81" s="495" t="s">
        <v>245</v>
      </c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  <c r="AA81" s="483"/>
      <c r="AB81" s="483"/>
      <c r="AC81" s="483"/>
      <c r="AD81" s="483"/>
      <c r="AE81" s="483"/>
      <c r="AF81" s="483"/>
      <c r="AG81" s="483"/>
      <c r="AH81" s="483"/>
      <c r="AI81" s="483"/>
      <c r="AJ81" s="483"/>
      <c r="AK81" s="483"/>
      <c r="AL81" s="483"/>
      <c r="AM81" s="483"/>
      <c r="AN81" s="483"/>
      <c r="AO81" s="483"/>
      <c r="AP81" s="483"/>
      <c r="AQ81" s="483"/>
      <c r="AR81" s="483"/>
      <c r="AS81" s="483"/>
      <c r="AT81" s="483"/>
      <c r="AU81" s="483"/>
      <c r="AV81" s="483"/>
      <c r="AW81" s="483"/>
      <c r="AX81" s="483"/>
      <c r="AY81" s="483"/>
      <c r="AZ81" s="483"/>
      <c r="BA81" s="483"/>
      <c r="BB81" s="483"/>
      <c r="BC81" s="483"/>
      <c r="BD81" s="483"/>
      <c r="BE81" s="483"/>
      <c r="BF81" s="483"/>
      <c r="BG81" s="483"/>
      <c r="BH81" s="483"/>
      <c r="BI81" s="483"/>
      <c r="BJ81" s="483"/>
      <c r="BK81" s="483"/>
      <c r="BL81" s="483"/>
      <c r="BM81" s="483"/>
      <c r="BN81" s="483"/>
      <c r="BO81" s="483"/>
      <c r="BP81" s="483"/>
      <c r="BQ81" s="483"/>
      <c r="BR81" s="483"/>
      <c r="BS81" s="483"/>
      <c r="BT81" s="483"/>
      <c r="BU81" s="483"/>
      <c r="BV81" s="483"/>
      <c r="BW81" s="483"/>
      <c r="BX81" s="483"/>
      <c r="BY81" s="483"/>
    </row>
    <row r="82" spans="2:77" ht="15" hidden="1" customHeight="1" x14ac:dyDescent="0.45">
      <c r="B82" s="495" t="s">
        <v>246</v>
      </c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  <c r="AA82" s="483"/>
      <c r="AB82" s="483"/>
      <c r="AC82" s="483"/>
      <c r="AD82" s="483"/>
      <c r="AE82" s="483"/>
      <c r="AF82" s="483"/>
      <c r="AG82" s="483"/>
      <c r="AH82" s="483"/>
      <c r="AI82" s="483"/>
      <c r="AJ82" s="483"/>
      <c r="AK82" s="483"/>
      <c r="AL82" s="483"/>
      <c r="AM82" s="483"/>
      <c r="AN82" s="483"/>
      <c r="AO82" s="483"/>
      <c r="AP82" s="483"/>
      <c r="AQ82" s="483"/>
      <c r="AR82" s="483"/>
      <c r="AS82" s="483"/>
      <c r="AT82" s="483"/>
      <c r="AU82" s="483"/>
      <c r="AV82" s="483"/>
      <c r="AW82" s="483"/>
      <c r="AX82" s="483"/>
      <c r="AY82" s="483"/>
      <c r="AZ82" s="483"/>
      <c r="BA82" s="483"/>
      <c r="BB82" s="483"/>
      <c r="BC82" s="483"/>
      <c r="BD82" s="483"/>
      <c r="BE82" s="483"/>
      <c r="BF82" s="483"/>
      <c r="BG82" s="483"/>
      <c r="BH82" s="483"/>
      <c r="BI82" s="483"/>
      <c r="BJ82" s="483"/>
      <c r="BK82" s="483"/>
      <c r="BL82" s="483"/>
      <c r="BM82" s="483"/>
      <c r="BN82" s="483"/>
      <c r="BO82" s="483"/>
      <c r="BP82" s="483"/>
      <c r="BQ82" s="483"/>
      <c r="BR82" s="483"/>
      <c r="BS82" s="483"/>
      <c r="BT82" s="483"/>
      <c r="BU82" s="483"/>
      <c r="BV82" s="483"/>
      <c r="BW82" s="483"/>
      <c r="BX82" s="483"/>
      <c r="BY82" s="483"/>
    </row>
    <row r="83" spans="2:77" ht="15" hidden="1" customHeight="1" x14ac:dyDescent="0.45">
      <c r="B83" s="495" t="s">
        <v>247</v>
      </c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  <c r="AA83" s="483"/>
      <c r="AB83" s="483"/>
      <c r="AC83" s="483"/>
      <c r="AD83" s="483"/>
      <c r="AE83" s="483"/>
      <c r="AF83" s="483"/>
      <c r="AG83" s="483"/>
      <c r="AH83" s="483"/>
      <c r="AI83" s="483"/>
      <c r="AJ83" s="483"/>
      <c r="AK83" s="483"/>
      <c r="AL83" s="483"/>
      <c r="AM83" s="483"/>
      <c r="AN83" s="483"/>
      <c r="AO83" s="483"/>
      <c r="AP83" s="483"/>
      <c r="AQ83" s="483"/>
      <c r="AR83" s="483"/>
      <c r="AS83" s="483"/>
      <c r="AT83" s="483"/>
      <c r="AU83" s="483"/>
      <c r="AV83" s="483"/>
      <c r="AW83" s="483"/>
      <c r="AX83" s="483"/>
      <c r="AY83" s="483"/>
      <c r="AZ83" s="483"/>
      <c r="BA83" s="483"/>
      <c r="BB83" s="483"/>
      <c r="BC83" s="483"/>
      <c r="BD83" s="483"/>
      <c r="BE83" s="483"/>
      <c r="BF83" s="483"/>
      <c r="BG83" s="483"/>
      <c r="BH83" s="483"/>
      <c r="BI83" s="483"/>
      <c r="BJ83" s="483"/>
      <c r="BK83" s="483"/>
      <c r="BL83" s="483"/>
      <c r="BM83" s="483"/>
      <c r="BN83" s="483"/>
      <c r="BO83" s="483"/>
      <c r="BP83" s="483"/>
      <c r="BQ83" s="483"/>
      <c r="BR83" s="483"/>
      <c r="BS83" s="483"/>
      <c r="BT83" s="483"/>
      <c r="BU83" s="483"/>
      <c r="BV83" s="483"/>
      <c r="BW83" s="483"/>
      <c r="BX83" s="483"/>
      <c r="BY83" s="483"/>
    </row>
    <row r="84" spans="2:77" ht="15" hidden="1" customHeight="1" x14ac:dyDescent="0.45">
      <c r="B84" s="495" t="s">
        <v>248</v>
      </c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83"/>
      <c r="AF84" s="483"/>
      <c r="AG84" s="483"/>
      <c r="AH84" s="483"/>
      <c r="AI84" s="483"/>
      <c r="AJ84" s="483"/>
      <c r="AK84" s="483"/>
      <c r="AL84" s="483"/>
      <c r="AM84" s="483"/>
      <c r="AN84" s="483"/>
      <c r="AO84" s="483"/>
      <c r="AP84" s="483"/>
      <c r="AQ84" s="483"/>
      <c r="AR84" s="483"/>
      <c r="AS84" s="483"/>
      <c r="AT84" s="483"/>
      <c r="AU84" s="483"/>
      <c r="AV84" s="483"/>
      <c r="AW84" s="483"/>
      <c r="AX84" s="483"/>
      <c r="AY84" s="483"/>
      <c r="AZ84" s="483"/>
      <c r="BA84" s="483"/>
      <c r="BB84" s="483"/>
      <c r="BC84" s="483"/>
      <c r="BD84" s="483"/>
      <c r="BE84" s="483"/>
      <c r="BF84" s="483"/>
      <c r="BG84" s="483"/>
      <c r="BH84" s="483"/>
      <c r="BI84" s="483"/>
      <c r="BJ84" s="483"/>
      <c r="BK84" s="483"/>
      <c r="BL84" s="483"/>
      <c r="BM84" s="483"/>
      <c r="BN84" s="483"/>
      <c r="BO84" s="483"/>
      <c r="BP84" s="483"/>
      <c r="BQ84" s="483"/>
      <c r="BR84" s="483"/>
      <c r="BS84" s="483"/>
      <c r="BT84" s="483"/>
      <c r="BU84" s="483"/>
      <c r="BV84" s="483"/>
      <c r="BW84" s="483"/>
      <c r="BX84" s="483"/>
      <c r="BY84" s="483"/>
    </row>
    <row r="85" spans="2:77" ht="15" hidden="1" customHeight="1" x14ac:dyDescent="0.45">
      <c r="B85" s="495" t="s">
        <v>249</v>
      </c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483"/>
      <c r="AC85" s="483"/>
      <c r="AD85" s="483"/>
      <c r="AE85" s="483"/>
      <c r="AF85" s="483"/>
      <c r="AG85" s="483"/>
      <c r="AH85" s="483"/>
      <c r="AI85" s="483"/>
      <c r="AJ85" s="483"/>
      <c r="AK85" s="483"/>
      <c r="AL85" s="483"/>
      <c r="AM85" s="483"/>
      <c r="AN85" s="483"/>
      <c r="AO85" s="483"/>
      <c r="AP85" s="483"/>
      <c r="AQ85" s="483"/>
      <c r="AR85" s="483"/>
      <c r="AS85" s="483"/>
      <c r="AT85" s="483"/>
      <c r="AU85" s="483"/>
      <c r="AV85" s="483"/>
      <c r="AW85" s="483"/>
      <c r="AX85" s="483"/>
      <c r="AY85" s="483"/>
      <c r="AZ85" s="483"/>
      <c r="BA85" s="483"/>
      <c r="BB85" s="483"/>
      <c r="BC85" s="483"/>
      <c r="BD85" s="483"/>
      <c r="BE85" s="483"/>
      <c r="BF85" s="483"/>
      <c r="BG85" s="483"/>
      <c r="BH85" s="483"/>
      <c r="BI85" s="483"/>
      <c r="BJ85" s="483"/>
      <c r="BK85" s="483"/>
      <c r="BL85" s="483"/>
      <c r="BM85" s="483"/>
      <c r="BN85" s="483"/>
      <c r="BO85" s="483"/>
      <c r="BP85" s="483"/>
      <c r="BQ85" s="483"/>
      <c r="BR85" s="483"/>
      <c r="BS85" s="483"/>
      <c r="BT85" s="483"/>
      <c r="BU85" s="483"/>
      <c r="BV85" s="483"/>
      <c r="BW85" s="483"/>
      <c r="BX85" s="483"/>
      <c r="BY85" s="483"/>
    </row>
    <row r="86" spans="2:77" ht="15" hidden="1" customHeight="1" x14ac:dyDescent="0.45">
      <c r="B86" s="495" t="s">
        <v>250</v>
      </c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  <c r="AA86" s="483"/>
      <c r="AB86" s="483"/>
      <c r="AC86" s="483"/>
      <c r="AD86" s="483"/>
      <c r="AE86" s="483"/>
      <c r="AF86" s="483"/>
      <c r="AG86" s="483"/>
      <c r="AH86" s="483"/>
      <c r="AI86" s="483"/>
      <c r="AJ86" s="483"/>
      <c r="AK86" s="483"/>
      <c r="AL86" s="483"/>
      <c r="AM86" s="483"/>
      <c r="AN86" s="483"/>
      <c r="AO86" s="483"/>
      <c r="AP86" s="483"/>
      <c r="AQ86" s="483"/>
      <c r="AR86" s="483"/>
      <c r="AS86" s="483"/>
      <c r="AT86" s="483"/>
      <c r="AU86" s="483"/>
      <c r="AV86" s="483"/>
      <c r="AW86" s="483"/>
      <c r="AX86" s="483"/>
      <c r="AY86" s="483"/>
      <c r="AZ86" s="483"/>
      <c r="BA86" s="483"/>
      <c r="BB86" s="483"/>
      <c r="BC86" s="483"/>
      <c r="BD86" s="483"/>
      <c r="BE86" s="483"/>
      <c r="BF86" s="483"/>
      <c r="BG86" s="483"/>
      <c r="BH86" s="483"/>
      <c r="BI86" s="483"/>
      <c r="BJ86" s="483"/>
      <c r="BK86" s="483"/>
      <c r="BL86" s="483"/>
      <c r="BM86" s="483"/>
      <c r="BN86" s="483"/>
      <c r="BO86" s="483"/>
      <c r="BP86" s="483"/>
      <c r="BQ86" s="483"/>
      <c r="BR86" s="483"/>
      <c r="BS86" s="483"/>
      <c r="BT86" s="483"/>
      <c r="BU86" s="483"/>
      <c r="BV86" s="483"/>
      <c r="BW86" s="483"/>
      <c r="BX86" s="483"/>
      <c r="BY86" s="483"/>
    </row>
    <row r="87" spans="2:77" x14ac:dyDescent="0.45">
      <c r="B87" s="484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  <c r="AA87" s="483"/>
      <c r="AB87" s="483"/>
      <c r="AC87" s="483"/>
      <c r="AD87" s="483"/>
      <c r="AE87" s="483"/>
      <c r="AF87" s="483"/>
      <c r="AG87" s="483"/>
      <c r="AH87" s="483"/>
      <c r="AI87" s="483"/>
      <c r="AJ87" s="483"/>
      <c r="AK87" s="483"/>
      <c r="AL87" s="483"/>
      <c r="AM87" s="483"/>
      <c r="AN87" s="483"/>
      <c r="AO87" s="483"/>
      <c r="AP87" s="483"/>
      <c r="AQ87" s="483"/>
      <c r="AR87" s="483"/>
      <c r="AS87" s="483"/>
      <c r="AT87" s="483"/>
      <c r="AU87" s="483"/>
      <c r="AV87" s="483"/>
      <c r="AW87" s="483"/>
      <c r="AX87" s="483"/>
      <c r="AY87" s="483"/>
      <c r="AZ87" s="483"/>
      <c r="BA87" s="483"/>
      <c r="BB87" s="483"/>
      <c r="BC87" s="483"/>
      <c r="BD87" s="483"/>
      <c r="BE87" s="483"/>
      <c r="BF87" s="483"/>
      <c r="BG87" s="483"/>
      <c r="BH87" s="483"/>
      <c r="BI87" s="483"/>
      <c r="BJ87" s="483"/>
      <c r="BK87" s="483"/>
      <c r="BL87" s="483"/>
      <c r="BM87" s="483"/>
      <c r="BN87" s="483"/>
      <c r="BO87" s="483"/>
      <c r="BP87" s="483"/>
      <c r="BQ87" s="483"/>
      <c r="BR87" s="483"/>
      <c r="BS87" s="483"/>
      <c r="BT87" s="483"/>
      <c r="BU87" s="483"/>
      <c r="BV87" s="483"/>
      <c r="BW87" s="483"/>
      <c r="BX87" s="483"/>
      <c r="BY87" s="483"/>
    </row>
    <row r="88" spans="2:77" ht="34.5" customHeight="1" x14ac:dyDescent="0.45">
      <c r="B88" s="488" t="s">
        <v>15</v>
      </c>
      <c r="C88" s="489">
        <f t="shared" ref="C88:BA88" si="4">SUM(C40:C87)</f>
        <v>1052482.9801564664</v>
      </c>
      <c r="D88" s="489">
        <f t="shared" si="4"/>
        <v>886877.69011971296</v>
      </c>
      <c r="E88" s="489">
        <f t="shared" si="4"/>
        <v>1147661.2472530431</v>
      </c>
      <c r="F88" s="489">
        <f t="shared" si="4"/>
        <v>1020781.904979323</v>
      </c>
      <c r="G88" s="489"/>
      <c r="H88" s="489">
        <f t="shared" si="4"/>
        <v>3153218.7366080782</v>
      </c>
      <c r="I88" s="489"/>
      <c r="J88" s="489">
        <f t="shared" si="4"/>
        <v>1233630.5249614797</v>
      </c>
      <c r="K88" s="489"/>
      <c r="L88" s="489">
        <f t="shared" si="4"/>
        <v>1908550.3454669216</v>
      </c>
      <c r="M88" s="489">
        <f t="shared" si="4"/>
        <v>1778346.0921849052</v>
      </c>
      <c r="N88" s="489">
        <f t="shared" si="4"/>
        <v>2145731.0020412672</v>
      </c>
      <c r="O88" s="489">
        <f t="shared" si="4"/>
        <v>1874280.769987812</v>
      </c>
      <c r="P88" s="489">
        <f t="shared" si="4"/>
        <v>1404685.2521722952</v>
      </c>
      <c r="Q88" s="489">
        <f t="shared" si="4"/>
        <v>1545497.3837155588</v>
      </c>
      <c r="R88" s="489">
        <f t="shared" si="4"/>
        <v>1550281.954028765</v>
      </c>
      <c r="S88" s="489">
        <f t="shared" si="4"/>
        <v>1993342.0944812067</v>
      </c>
      <c r="T88" s="489">
        <f t="shared" si="4"/>
        <v>2788844.3494562702</v>
      </c>
      <c r="U88" s="489">
        <f t="shared" si="4"/>
        <v>2136962.0251928372</v>
      </c>
      <c r="V88" s="489">
        <f t="shared" si="4"/>
        <v>1650492.2721203384</v>
      </c>
      <c r="W88" s="489">
        <f t="shared" si="4"/>
        <v>2689662.4133356768</v>
      </c>
      <c r="X88" s="489">
        <f t="shared" si="4"/>
        <v>3164775.3968609199</v>
      </c>
      <c r="Y88" s="489">
        <f t="shared" si="4"/>
        <v>1713495.6261173345</v>
      </c>
      <c r="Z88" s="489">
        <f t="shared" si="4"/>
        <v>1865769.8544967757</v>
      </c>
      <c r="AA88" s="489">
        <f t="shared" si="4"/>
        <v>1924765.3177726394</v>
      </c>
      <c r="AB88" s="489">
        <f t="shared" si="4"/>
        <v>1645801.872459491</v>
      </c>
      <c r="AC88" s="489">
        <f t="shared" si="4"/>
        <v>2088961.4893990229</v>
      </c>
      <c r="AD88" s="489">
        <f t="shared" si="4"/>
        <v>1874199.3444848161</v>
      </c>
      <c r="AE88" s="489">
        <f t="shared" si="4"/>
        <v>1997282.5997295754</v>
      </c>
      <c r="AF88" s="489">
        <f t="shared" si="4"/>
        <v>2118542.858604758</v>
      </c>
      <c r="AG88" s="489">
        <f t="shared" si="4"/>
        <v>2064361.3122230279</v>
      </c>
      <c r="AH88" s="489">
        <f t="shared" si="4"/>
        <v>1783095.8637969606</v>
      </c>
      <c r="AI88" s="489">
        <f t="shared" si="4"/>
        <v>1515212.091034265</v>
      </c>
      <c r="AJ88" s="489">
        <f t="shared" si="4"/>
        <v>1509496.8805141046</v>
      </c>
      <c r="AK88" s="489">
        <f t="shared" si="4"/>
        <v>2852172.3695099298</v>
      </c>
      <c r="AL88" s="489">
        <f t="shared" si="4"/>
        <v>1710130.3534236122</v>
      </c>
      <c r="AM88" s="489">
        <f t="shared" si="4"/>
        <v>1461487.1088035216</v>
      </c>
      <c r="AN88" s="489">
        <f t="shared" si="4"/>
        <v>2304640.0461642817</v>
      </c>
      <c r="AO88" s="489">
        <f t="shared" si="4"/>
        <v>2549720.5454951893</v>
      </c>
      <c r="AP88" s="489">
        <f t="shared" si="4"/>
        <v>1137252.0704291605</v>
      </c>
      <c r="AQ88" s="489">
        <f t="shared" si="4"/>
        <v>1457092.2763016094</v>
      </c>
      <c r="AR88" s="489">
        <f t="shared" si="4"/>
        <v>1074514.8421871997</v>
      </c>
      <c r="AS88" s="489">
        <f t="shared" si="4"/>
        <v>811636.47702337068</v>
      </c>
      <c r="AT88" s="489">
        <f t="shared" si="4"/>
        <v>1017205.6853518146</v>
      </c>
      <c r="AU88" s="489">
        <f t="shared" si="4"/>
        <v>1239246.5541059191</v>
      </c>
      <c r="AV88" s="489">
        <f t="shared" si="4"/>
        <v>877491.01618117327</v>
      </c>
      <c r="AW88" s="489">
        <f t="shared" si="4"/>
        <v>1312760.8420383292</v>
      </c>
      <c r="AX88" s="489">
        <f t="shared" si="4"/>
        <v>581980.38409357553</v>
      </c>
      <c r="AY88" s="489">
        <f t="shared" si="4"/>
        <v>694822.30435527046</v>
      </c>
      <c r="AZ88" s="489">
        <f t="shared" si="4"/>
        <v>475698.46322983759</v>
      </c>
      <c r="BA88" s="489">
        <f t="shared" si="4"/>
        <v>377153.68576042913</v>
      </c>
      <c r="BB88" s="489">
        <f t="shared" ref="BB88:BY88" si="5">SUM(BB40:BB87)</f>
        <v>346426.51185171783</v>
      </c>
      <c r="BC88" s="489">
        <f t="shared" si="5"/>
        <v>1062667.846673223</v>
      </c>
      <c r="BD88" s="489">
        <f t="shared" si="5"/>
        <v>215000</v>
      </c>
      <c r="BE88" s="489">
        <f t="shared" si="5"/>
        <v>215000</v>
      </c>
      <c r="BF88" s="489">
        <f t="shared" si="5"/>
        <v>215000</v>
      </c>
      <c r="BG88" s="489">
        <f t="shared" si="5"/>
        <v>955031.6605391996</v>
      </c>
      <c r="BH88" s="489">
        <f t="shared" si="5"/>
        <v>0</v>
      </c>
      <c r="BI88" s="489">
        <f t="shared" si="5"/>
        <v>0</v>
      </c>
      <c r="BJ88" s="489">
        <f t="shared" si="5"/>
        <v>0</v>
      </c>
      <c r="BK88" s="489">
        <f t="shared" si="5"/>
        <v>0</v>
      </c>
      <c r="BL88" s="489">
        <f t="shared" si="5"/>
        <v>0</v>
      </c>
      <c r="BM88" s="489">
        <f t="shared" si="5"/>
        <v>0</v>
      </c>
      <c r="BN88" s="489">
        <f t="shared" si="5"/>
        <v>0</v>
      </c>
      <c r="BO88" s="489">
        <f t="shared" si="5"/>
        <v>0</v>
      </c>
      <c r="BP88" s="489">
        <f t="shared" si="5"/>
        <v>0</v>
      </c>
      <c r="BQ88" s="489">
        <f t="shared" si="5"/>
        <v>0</v>
      </c>
      <c r="BR88" s="489">
        <f t="shared" si="5"/>
        <v>0</v>
      </c>
      <c r="BS88" s="489">
        <f t="shared" si="5"/>
        <v>0</v>
      </c>
      <c r="BT88" s="489">
        <f t="shared" si="5"/>
        <v>0</v>
      </c>
      <c r="BU88" s="489">
        <f t="shared" si="5"/>
        <v>0</v>
      </c>
      <c r="BV88" s="489">
        <f t="shared" si="5"/>
        <v>0</v>
      </c>
      <c r="BW88" s="489">
        <f t="shared" si="5"/>
        <v>0</v>
      </c>
      <c r="BX88" s="489">
        <f t="shared" si="5"/>
        <v>0</v>
      </c>
      <c r="BY88" s="489">
        <f t="shared" si="5"/>
        <v>0</v>
      </c>
    </row>
    <row r="90" spans="2:77" x14ac:dyDescent="0.45">
      <c r="B90" t="s">
        <v>251</v>
      </c>
    </row>
    <row r="92" spans="2:77" x14ac:dyDescent="0.45">
      <c r="C92" s="504">
        <v>43466</v>
      </c>
      <c r="D92" s="504">
        <v>43497</v>
      </c>
      <c r="E92" s="504">
        <v>43525</v>
      </c>
      <c r="F92" s="504">
        <v>43556</v>
      </c>
      <c r="G92" s="504"/>
      <c r="H92" s="504">
        <v>43586</v>
      </c>
      <c r="I92" s="504"/>
      <c r="J92" s="504">
        <v>43617</v>
      </c>
      <c r="K92" s="504"/>
      <c r="L92" s="504">
        <v>43647</v>
      </c>
      <c r="M92" s="504">
        <v>43678</v>
      </c>
      <c r="N92" s="504">
        <v>43709</v>
      </c>
      <c r="O92" s="504">
        <v>43739</v>
      </c>
      <c r="P92" s="504">
        <v>43770</v>
      </c>
      <c r="Q92" s="504">
        <v>43800</v>
      </c>
      <c r="R92" s="504">
        <v>43831</v>
      </c>
      <c r="S92" s="504">
        <v>43862</v>
      </c>
      <c r="T92" s="504">
        <v>43891</v>
      </c>
      <c r="U92" s="504">
        <v>43922</v>
      </c>
      <c r="V92" s="504">
        <v>43952</v>
      </c>
      <c r="W92" s="504">
        <v>43983</v>
      </c>
      <c r="X92" s="504">
        <v>44013</v>
      </c>
      <c r="Y92" s="504">
        <v>44044</v>
      </c>
      <c r="Z92" s="504">
        <v>44075</v>
      </c>
      <c r="AA92" s="504">
        <v>44105</v>
      </c>
      <c r="AB92" s="504">
        <v>44136</v>
      </c>
      <c r="AC92" s="504">
        <v>44166</v>
      </c>
      <c r="AD92" s="504">
        <v>44197</v>
      </c>
      <c r="AE92" s="504">
        <v>44228</v>
      </c>
      <c r="AF92" s="504">
        <v>44256</v>
      </c>
      <c r="AG92" s="504">
        <v>44287</v>
      </c>
      <c r="AH92" s="504">
        <v>44317</v>
      </c>
      <c r="AI92" s="504">
        <v>44348</v>
      </c>
      <c r="AJ92" s="504">
        <v>44378</v>
      </c>
      <c r="AK92" s="504">
        <v>44409</v>
      </c>
      <c r="AL92" s="504">
        <v>44440</v>
      </c>
      <c r="AM92" s="504">
        <v>44470</v>
      </c>
      <c r="AN92" s="504">
        <v>44501</v>
      </c>
      <c r="AO92" s="504">
        <v>44531</v>
      </c>
      <c r="AP92" s="504">
        <v>44562</v>
      </c>
      <c r="AQ92" s="504">
        <v>44593</v>
      </c>
      <c r="AR92" s="504">
        <v>44621</v>
      </c>
      <c r="AS92" s="504">
        <v>44652</v>
      </c>
      <c r="AT92" s="504">
        <v>44682</v>
      </c>
      <c r="AU92" s="504">
        <v>44713</v>
      </c>
      <c r="AV92" s="504">
        <v>44743</v>
      </c>
      <c r="AW92" s="504">
        <v>44774</v>
      </c>
      <c r="AX92" s="504">
        <v>44805</v>
      </c>
      <c r="AY92" s="504">
        <v>44835</v>
      </c>
      <c r="AZ92" s="504">
        <v>44866</v>
      </c>
      <c r="BA92" s="504">
        <v>44896</v>
      </c>
      <c r="BB92" s="504">
        <v>44927</v>
      </c>
      <c r="BC92" s="504">
        <v>44958</v>
      </c>
      <c r="BD92" s="504">
        <v>44986</v>
      </c>
      <c r="BE92" s="504">
        <v>45017</v>
      </c>
      <c r="BF92" s="504">
        <v>45047</v>
      </c>
      <c r="BG92" s="504">
        <v>45078</v>
      </c>
      <c r="BH92" s="504">
        <v>45108</v>
      </c>
      <c r="BI92" s="504">
        <v>45139</v>
      </c>
      <c r="BJ92" s="504">
        <v>45170</v>
      </c>
      <c r="BK92" s="504">
        <v>45200</v>
      </c>
      <c r="BL92" s="504">
        <v>45231</v>
      </c>
      <c r="BM92" s="504">
        <v>45261</v>
      </c>
      <c r="BN92" s="504">
        <v>45292</v>
      </c>
      <c r="BO92" s="504">
        <v>45323</v>
      </c>
      <c r="BP92" s="504">
        <v>45352</v>
      </c>
      <c r="BQ92" s="504">
        <v>45383</v>
      </c>
      <c r="BR92" s="504">
        <v>45413</v>
      </c>
      <c r="BS92" s="504">
        <v>45444</v>
      </c>
      <c r="BT92" s="504">
        <v>45474</v>
      </c>
      <c r="BU92" s="504">
        <v>45505</v>
      </c>
      <c r="BV92" s="504">
        <v>45536</v>
      </c>
      <c r="BW92" s="504">
        <v>45566</v>
      </c>
      <c r="BX92" s="504">
        <v>45597</v>
      </c>
      <c r="BY92" s="504">
        <v>45627</v>
      </c>
    </row>
    <row r="93" spans="2:77" ht="34.5" customHeight="1" x14ac:dyDescent="0.45">
      <c r="B93" s="505" t="s">
        <v>252</v>
      </c>
      <c r="C93" s="506"/>
      <c r="D93" s="506"/>
      <c r="E93" s="506"/>
      <c r="F93" s="506"/>
      <c r="G93" s="506"/>
      <c r="H93" s="506">
        <f>+H35+G35-H88</f>
        <v>3361037.8017174113</v>
      </c>
      <c r="I93" s="506"/>
      <c r="J93" s="506">
        <f>+J35+I35-J88</f>
        <v>4934385.6907444643</v>
      </c>
      <c r="K93" s="506"/>
      <c r="L93" s="506">
        <f>+L35+K35-L88</f>
        <v>4818927.9043291714</v>
      </c>
      <c r="M93" s="506">
        <f t="shared" ref="M93:BX93" si="6">+M35+L93-M88</f>
        <v>3783042.5121442666</v>
      </c>
      <c r="N93" s="506">
        <f t="shared" si="6"/>
        <v>2689845.2101029996</v>
      </c>
      <c r="O93" s="506">
        <f t="shared" si="6"/>
        <v>2263156.1401151875</v>
      </c>
      <c r="P93" s="506">
        <f t="shared" si="6"/>
        <v>1653801.5879428925</v>
      </c>
      <c r="Q93" s="506">
        <f t="shared" si="6"/>
        <v>1333283.9042273336</v>
      </c>
      <c r="R93" s="506">
        <f t="shared" si="6"/>
        <v>562582.65019856836</v>
      </c>
      <c r="S93" s="506">
        <f t="shared" si="6"/>
        <v>-963708.74428263842</v>
      </c>
      <c r="T93" s="506">
        <f t="shared" si="6"/>
        <v>-2851112.3937389087</v>
      </c>
      <c r="U93" s="506">
        <f t="shared" si="6"/>
        <v>-3760992.7189317457</v>
      </c>
      <c r="V93" s="506">
        <f t="shared" si="6"/>
        <v>-4928634.2910520844</v>
      </c>
      <c r="W93" s="506">
        <f t="shared" si="6"/>
        <v>-7039096.7043877617</v>
      </c>
      <c r="X93" s="506">
        <f t="shared" si="6"/>
        <v>-9918207.1012486815</v>
      </c>
      <c r="Y93" s="506">
        <f t="shared" si="6"/>
        <v>-11436437.727366015</v>
      </c>
      <c r="Z93" s="506">
        <f t="shared" si="6"/>
        <v>-13096742.581862791</v>
      </c>
      <c r="AA93" s="506">
        <f t="shared" si="6"/>
        <v>-14145541.89963543</v>
      </c>
      <c r="AB93" s="506">
        <f t="shared" si="6"/>
        <v>-15575378.772094922</v>
      </c>
      <c r="AC93" s="506">
        <f t="shared" si="6"/>
        <v>-16934025.261493944</v>
      </c>
      <c r="AD93" s="506">
        <f t="shared" si="6"/>
        <v>-17967399.605978761</v>
      </c>
      <c r="AE93" s="506">
        <f t="shared" si="6"/>
        <v>-19798132.205708336</v>
      </c>
      <c r="AF93" s="506">
        <f t="shared" si="6"/>
        <v>-21778925.064313095</v>
      </c>
      <c r="AG93" s="506">
        <f t="shared" si="6"/>
        <v>-23153963.376536123</v>
      </c>
      <c r="AH93" s="506">
        <f t="shared" si="6"/>
        <v>-24771559.240333084</v>
      </c>
      <c r="AI93" s="506">
        <f t="shared" si="6"/>
        <v>-25430171.331367347</v>
      </c>
      <c r="AJ93" s="506">
        <f t="shared" si="6"/>
        <v>-26691068.211881451</v>
      </c>
      <c r="AK93" s="506">
        <f t="shared" si="6"/>
        <v>-29444840.581391379</v>
      </c>
      <c r="AL93" s="506">
        <f t="shared" si="6"/>
        <v>-30860770.93481499</v>
      </c>
      <c r="AM93" s="506">
        <f t="shared" si="6"/>
        <v>-32091158.043618511</v>
      </c>
      <c r="AN93" s="506">
        <f t="shared" si="6"/>
        <v>-34324398.089782789</v>
      </c>
      <c r="AO93" s="506">
        <f t="shared" si="6"/>
        <v>-36708218.635277979</v>
      </c>
      <c r="AP93" s="506">
        <f t="shared" si="6"/>
        <v>-37789570.70570714</v>
      </c>
      <c r="AQ93" s="506">
        <f t="shared" si="6"/>
        <v>-39179262.982008748</v>
      </c>
      <c r="AR93" s="506">
        <f t="shared" si="6"/>
        <v>-40209777.824195951</v>
      </c>
      <c r="AS93" s="506">
        <f t="shared" si="6"/>
        <v>-40881914.301219322</v>
      </c>
      <c r="AT93" s="506">
        <f t="shared" si="6"/>
        <v>-41875119.986571133</v>
      </c>
      <c r="AU93" s="506">
        <f t="shared" si="6"/>
        <v>-43010366.540677056</v>
      </c>
      <c r="AV93" s="506">
        <f t="shared" si="6"/>
        <v>-43880357.556858227</v>
      </c>
      <c r="AW93" s="506">
        <f t="shared" si="6"/>
        <v>-45089118.398896553</v>
      </c>
      <c r="AX93" s="506">
        <f t="shared" si="6"/>
        <v>-45654598.782990128</v>
      </c>
      <c r="AY93" s="506">
        <f t="shared" si="6"/>
        <v>-46349421.087345399</v>
      </c>
      <c r="AZ93" s="506">
        <f t="shared" si="6"/>
        <v>-46825119.550575234</v>
      </c>
      <c r="BA93" s="506">
        <f t="shared" si="6"/>
        <v>-47202273.236335665</v>
      </c>
      <c r="BB93" s="506">
        <f t="shared" si="6"/>
        <v>-47548699.748187385</v>
      </c>
      <c r="BC93" s="506">
        <f t="shared" si="6"/>
        <v>-48611367.594860606</v>
      </c>
      <c r="BD93" s="506">
        <f t="shared" si="6"/>
        <v>-48826367.594860606</v>
      </c>
      <c r="BE93" s="506">
        <f t="shared" si="6"/>
        <v>-49041367.594860606</v>
      </c>
      <c r="BF93" s="506">
        <f t="shared" si="6"/>
        <v>-49256367.594860606</v>
      </c>
      <c r="BG93" s="506">
        <f t="shared" si="6"/>
        <v>-50211399.255399808</v>
      </c>
      <c r="BH93" s="506">
        <f t="shared" si="6"/>
        <v>-50211399.255399808</v>
      </c>
      <c r="BI93" s="506">
        <f t="shared" si="6"/>
        <v>-50211399.255399808</v>
      </c>
      <c r="BJ93" s="506">
        <f t="shared" si="6"/>
        <v>-50211399.255399808</v>
      </c>
      <c r="BK93" s="506">
        <f t="shared" si="6"/>
        <v>-50211399.255399808</v>
      </c>
      <c r="BL93" s="506">
        <f t="shared" si="6"/>
        <v>-50211399.255399808</v>
      </c>
      <c r="BM93" s="506">
        <f t="shared" si="6"/>
        <v>-50211399.255399808</v>
      </c>
      <c r="BN93" s="506">
        <f t="shared" si="6"/>
        <v>-50211399.255399808</v>
      </c>
      <c r="BO93" s="506">
        <f t="shared" si="6"/>
        <v>-50211399.255399808</v>
      </c>
      <c r="BP93" s="506">
        <f t="shared" si="6"/>
        <v>-50211399.255399808</v>
      </c>
      <c r="BQ93" s="506">
        <f t="shared" si="6"/>
        <v>-50211399.255399808</v>
      </c>
      <c r="BR93" s="506">
        <f t="shared" si="6"/>
        <v>-50211399.255399808</v>
      </c>
      <c r="BS93" s="506">
        <f t="shared" si="6"/>
        <v>-50211399.255399808</v>
      </c>
      <c r="BT93" s="506">
        <f t="shared" si="6"/>
        <v>-50211399.255399808</v>
      </c>
      <c r="BU93" s="506">
        <f t="shared" si="6"/>
        <v>-50211399.255399808</v>
      </c>
      <c r="BV93" s="506">
        <f t="shared" si="6"/>
        <v>-50211399.255399808</v>
      </c>
      <c r="BW93" s="506">
        <f t="shared" si="6"/>
        <v>-50211399.255399808</v>
      </c>
      <c r="BX93" s="506">
        <f t="shared" si="6"/>
        <v>-50211399.255399808</v>
      </c>
      <c r="BY93" s="506">
        <f t="shared" ref="BY93" si="7">+BY35+BX93-BY88</f>
        <v>-50211399.255399808</v>
      </c>
    </row>
    <row r="95" spans="2:77" ht="15" customHeight="1" x14ac:dyDescent="0.45"/>
    <row r="96" spans="2:77" x14ac:dyDescent="0.45">
      <c r="B96" s="9"/>
    </row>
    <row r="99" spans="7:77" ht="28.5" x14ac:dyDescent="0.45">
      <c r="G99" s="507" t="s">
        <v>253</v>
      </c>
      <c r="I99" s="507" t="s">
        <v>253</v>
      </c>
      <c r="J99" s="170">
        <v>3000</v>
      </c>
      <c r="K99" s="507" t="s">
        <v>253</v>
      </c>
      <c r="L99" s="170">
        <v>3000</v>
      </c>
      <c r="M99" s="170">
        <v>3000</v>
      </c>
      <c r="N99" s="170">
        <v>3000</v>
      </c>
      <c r="O99" s="170">
        <v>3000</v>
      </c>
      <c r="P99" s="170">
        <v>3000</v>
      </c>
      <c r="Q99" s="170">
        <v>3000</v>
      </c>
      <c r="R99" s="170">
        <v>3000</v>
      </c>
      <c r="S99" s="170">
        <v>3000</v>
      </c>
      <c r="T99" s="170">
        <v>3000</v>
      </c>
      <c r="U99" s="170">
        <v>3000</v>
      </c>
      <c r="V99" s="170">
        <v>3000</v>
      </c>
      <c r="W99" s="170">
        <v>3000</v>
      </c>
      <c r="X99" s="170">
        <v>3000</v>
      </c>
      <c r="Y99" s="170">
        <v>3000</v>
      </c>
      <c r="Z99" s="170">
        <v>3000</v>
      </c>
      <c r="AA99" s="170">
        <v>3000</v>
      </c>
      <c r="AB99" s="170">
        <v>3000</v>
      </c>
      <c r="AC99" s="170">
        <v>3000</v>
      </c>
      <c r="AD99" s="170">
        <v>3000</v>
      </c>
      <c r="AE99" s="170">
        <v>3000</v>
      </c>
      <c r="AF99" s="170">
        <v>3000</v>
      </c>
      <c r="AG99" s="170">
        <v>3000</v>
      </c>
      <c r="AH99" s="170">
        <v>3000</v>
      </c>
      <c r="AI99" s="170">
        <v>3000</v>
      </c>
      <c r="AJ99" s="170">
        <v>3000</v>
      </c>
      <c r="AK99" s="170">
        <v>3000</v>
      </c>
      <c r="AL99" s="170">
        <v>3000</v>
      </c>
      <c r="AM99" s="170">
        <v>3000</v>
      </c>
      <c r="AN99" s="170">
        <v>3000</v>
      </c>
      <c r="AO99" s="170">
        <v>3000</v>
      </c>
      <c r="AP99" s="170">
        <v>3000</v>
      </c>
      <c r="AQ99" s="170">
        <v>3000</v>
      </c>
      <c r="AR99" s="170">
        <v>3000</v>
      </c>
      <c r="AS99" s="170">
        <v>3000</v>
      </c>
      <c r="AT99" s="170">
        <v>3000</v>
      </c>
      <c r="AU99" s="170">
        <v>3000</v>
      </c>
      <c r="AV99" s="170">
        <v>3000</v>
      </c>
      <c r="AW99" s="170">
        <v>3000</v>
      </c>
      <c r="AX99" s="170">
        <v>3000</v>
      </c>
      <c r="AY99" s="170">
        <v>3000</v>
      </c>
      <c r="AZ99" s="170">
        <v>3000</v>
      </c>
      <c r="BA99" s="170">
        <v>3000</v>
      </c>
      <c r="BB99" s="170">
        <v>3000</v>
      </c>
      <c r="BC99" s="170">
        <v>3000</v>
      </c>
      <c r="BD99" s="170">
        <v>3000</v>
      </c>
      <c r="BE99" s="170">
        <v>3000</v>
      </c>
      <c r="BF99" s="170">
        <v>3000</v>
      </c>
      <c r="BG99" s="170">
        <v>3000</v>
      </c>
      <c r="BH99" s="170">
        <v>3000</v>
      </c>
      <c r="BI99" s="170">
        <v>3000</v>
      </c>
      <c r="BJ99" s="170">
        <v>3000</v>
      </c>
      <c r="BK99" s="170">
        <v>3000</v>
      </c>
      <c r="BL99" s="170">
        <v>3000</v>
      </c>
      <c r="BM99" s="170">
        <v>3000</v>
      </c>
      <c r="BN99" s="170">
        <v>3000</v>
      </c>
      <c r="BO99" s="170">
        <v>3000</v>
      </c>
      <c r="BP99" s="170">
        <v>3000</v>
      </c>
      <c r="BQ99" s="170">
        <v>3000</v>
      </c>
      <c r="BR99" s="170">
        <v>3000</v>
      </c>
      <c r="BS99" s="170">
        <v>3000</v>
      </c>
      <c r="BT99" s="170">
        <v>3000</v>
      </c>
      <c r="BU99" s="170">
        <v>3000</v>
      </c>
      <c r="BV99" s="170">
        <v>3000</v>
      </c>
      <c r="BW99" s="170">
        <v>3000</v>
      </c>
      <c r="BX99" s="170">
        <v>3000</v>
      </c>
      <c r="BY99" s="170">
        <v>3000</v>
      </c>
    </row>
    <row r="100" spans="7:77" x14ac:dyDescent="0.45">
      <c r="G100" s="508" t="s">
        <v>254</v>
      </c>
      <c r="H100" s="446"/>
      <c r="I100" s="508" t="s">
        <v>254</v>
      </c>
      <c r="J100" s="509">
        <v>0</v>
      </c>
      <c r="K100" s="508" t="s">
        <v>254</v>
      </c>
      <c r="L100" s="446">
        <v>0</v>
      </c>
      <c r="M100" s="446">
        <v>450</v>
      </c>
      <c r="N100" s="446">
        <v>450</v>
      </c>
      <c r="O100" s="446">
        <v>450</v>
      </c>
      <c r="P100" s="446">
        <v>500</v>
      </c>
      <c r="Q100" s="446">
        <v>500</v>
      </c>
      <c r="R100" s="446">
        <v>500</v>
      </c>
      <c r="S100" s="446">
        <v>600</v>
      </c>
      <c r="T100" s="446">
        <v>600</v>
      </c>
      <c r="U100" s="446">
        <v>600</v>
      </c>
      <c r="V100" s="446">
        <v>700</v>
      </c>
      <c r="W100" s="446">
        <v>700</v>
      </c>
      <c r="X100" s="446">
        <v>700</v>
      </c>
      <c r="Y100" s="446">
        <v>700</v>
      </c>
      <c r="Z100" s="446">
        <v>700</v>
      </c>
      <c r="AA100" s="446">
        <v>700</v>
      </c>
      <c r="AB100" s="446">
        <v>700</v>
      </c>
      <c r="AC100" s="446">
        <v>700</v>
      </c>
      <c r="AD100" s="446">
        <v>500</v>
      </c>
      <c r="AE100" s="446">
        <v>500</v>
      </c>
      <c r="AF100" s="446">
        <v>500</v>
      </c>
      <c r="AG100" s="446">
        <v>500</v>
      </c>
      <c r="AH100" s="446">
        <v>500</v>
      </c>
      <c r="AI100" s="446">
        <v>500</v>
      </c>
      <c r="AJ100" s="446">
        <v>500</v>
      </c>
      <c r="AK100" s="446">
        <v>500</v>
      </c>
      <c r="AL100" s="446">
        <v>500</v>
      </c>
      <c r="AM100" s="446">
        <v>500</v>
      </c>
      <c r="AN100" s="446">
        <v>500</v>
      </c>
      <c r="AO100" s="446">
        <v>500</v>
      </c>
      <c r="AP100" s="446">
        <v>400</v>
      </c>
      <c r="AQ100" s="446">
        <v>400</v>
      </c>
      <c r="AR100" s="446">
        <v>400</v>
      </c>
      <c r="AS100" s="446">
        <v>400</v>
      </c>
      <c r="AT100" s="446">
        <v>400</v>
      </c>
      <c r="AU100" s="446">
        <v>400</v>
      </c>
      <c r="AV100" s="446">
        <v>400</v>
      </c>
      <c r="AW100" s="446">
        <v>400</v>
      </c>
      <c r="AX100" s="446">
        <v>400</v>
      </c>
      <c r="AY100" s="446">
        <v>400</v>
      </c>
      <c r="AZ100" s="446">
        <v>400</v>
      </c>
      <c r="BA100" s="446">
        <v>400</v>
      </c>
      <c r="BB100" s="446">
        <f>(26770-21500)/18</f>
        <v>292.77777777777777</v>
      </c>
      <c r="BC100" s="446">
        <f t="shared" ref="BC100:BS100" si="8">(26770-21500)/18</f>
        <v>292.77777777777777</v>
      </c>
      <c r="BD100" s="446">
        <f t="shared" si="8"/>
        <v>292.77777777777777</v>
      </c>
      <c r="BE100" s="446">
        <f t="shared" si="8"/>
        <v>292.77777777777777</v>
      </c>
      <c r="BF100" s="446">
        <f t="shared" si="8"/>
        <v>292.77777777777777</v>
      </c>
      <c r="BG100" s="446">
        <f t="shared" si="8"/>
        <v>292.77777777777777</v>
      </c>
      <c r="BH100" s="446">
        <f t="shared" si="8"/>
        <v>292.77777777777777</v>
      </c>
      <c r="BI100" s="446">
        <f t="shared" si="8"/>
        <v>292.77777777777777</v>
      </c>
      <c r="BJ100" s="446">
        <f t="shared" si="8"/>
        <v>292.77777777777777</v>
      </c>
      <c r="BK100" s="446">
        <f t="shared" si="8"/>
        <v>292.77777777777777</v>
      </c>
      <c r="BL100" s="446">
        <f t="shared" si="8"/>
        <v>292.77777777777777</v>
      </c>
      <c r="BM100" s="446">
        <f t="shared" si="8"/>
        <v>292.77777777777777</v>
      </c>
      <c r="BN100" s="446">
        <f t="shared" si="8"/>
        <v>292.77777777777777</v>
      </c>
      <c r="BO100" s="446">
        <f t="shared" si="8"/>
        <v>292.77777777777777</v>
      </c>
      <c r="BP100" s="446">
        <f t="shared" si="8"/>
        <v>292.77777777777777</v>
      </c>
      <c r="BQ100" s="446">
        <f t="shared" si="8"/>
        <v>292.77777777777777</v>
      </c>
      <c r="BR100" s="446">
        <f t="shared" si="8"/>
        <v>292.77777777777777</v>
      </c>
      <c r="BS100" s="446">
        <f t="shared" si="8"/>
        <v>292.77777777777777</v>
      </c>
      <c r="BT100" s="446"/>
      <c r="BU100" s="446"/>
      <c r="BV100" s="446"/>
      <c r="BW100" s="446"/>
      <c r="BX100" s="446"/>
      <c r="BY100" s="446"/>
    </row>
    <row r="101" spans="7:77" x14ac:dyDescent="0.45">
      <c r="G101" s="508" t="s">
        <v>255</v>
      </c>
      <c r="H101" s="510"/>
      <c r="I101" s="508" t="s">
        <v>255</v>
      </c>
      <c r="J101" s="510">
        <f t="shared" ref="J101:BU101" si="9">+J99*J100*0.4</f>
        <v>0</v>
      </c>
      <c r="K101" s="508" t="s">
        <v>255</v>
      </c>
      <c r="L101" s="510">
        <f t="shared" si="9"/>
        <v>0</v>
      </c>
      <c r="M101" s="510">
        <f t="shared" si="9"/>
        <v>540000</v>
      </c>
      <c r="N101" s="510">
        <f t="shared" si="9"/>
        <v>540000</v>
      </c>
      <c r="O101" s="510">
        <f t="shared" si="9"/>
        <v>540000</v>
      </c>
      <c r="P101" s="510">
        <f t="shared" si="9"/>
        <v>600000</v>
      </c>
      <c r="Q101" s="510">
        <f t="shared" si="9"/>
        <v>600000</v>
      </c>
      <c r="R101" s="510">
        <f t="shared" si="9"/>
        <v>600000</v>
      </c>
      <c r="S101" s="510">
        <f t="shared" si="9"/>
        <v>720000</v>
      </c>
      <c r="T101" s="510">
        <f t="shared" si="9"/>
        <v>720000</v>
      </c>
      <c r="U101" s="510">
        <f t="shared" si="9"/>
        <v>720000</v>
      </c>
      <c r="V101" s="510">
        <f t="shared" si="9"/>
        <v>840000</v>
      </c>
      <c r="W101" s="510">
        <f t="shared" si="9"/>
        <v>840000</v>
      </c>
      <c r="X101" s="510">
        <f t="shared" si="9"/>
        <v>840000</v>
      </c>
      <c r="Y101" s="510">
        <f t="shared" si="9"/>
        <v>840000</v>
      </c>
      <c r="Z101" s="510">
        <f t="shared" si="9"/>
        <v>840000</v>
      </c>
      <c r="AA101" s="510">
        <f t="shared" si="9"/>
        <v>840000</v>
      </c>
      <c r="AB101" s="510">
        <f t="shared" si="9"/>
        <v>840000</v>
      </c>
      <c r="AC101" s="510">
        <f t="shared" si="9"/>
        <v>840000</v>
      </c>
      <c r="AD101" s="510">
        <f t="shared" si="9"/>
        <v>600000</v>
      </c>
      <c r="AE101" s="510">
        <f t="shared" si="9"/>
        <v>600000</v>
      </c>
      <c r="AF101" s="510">
        <f t="shared" si="9"/>
        <v>600000</v>
      </c>
      <c r="AG101" s="510">
        <f t="shared" si="9"/>
        <v>600000</v>
      </c>
      <c r="AH101" s="510">
        <f t="shared" si="9"/>
        <v>600000</v>
      </c>
      <c r="AI101" s="510">
        <f t="shared" si="9"/>
        <v>600000</v>
      </c>
      <c r="AJ101" s="510">
        <f t="shared" si="9"/>
        <v>600000</v>
      </c>
      <c r="AK101" s="510">
        <f t="shared" si="9"/>
        <v>600000</v>
      </c>
      <c r="AL101" s="510">
        <f t="shared" si="9"/>
        <v>600000</v>
      </c>
      <c r="AM101" s="510">
        <f t="shared" si="9"/>
        <v>600000</v>
      </c>
      <c r="AN101" s="510">
        <f t="shared" si="9"/>
        <v>600000</v>
      </c>
      <c r="AO101" s="510">
        <f t="shared" si="9"/>
        <v>600000</v>
      </c>
      <c r="AP101" s="510">
        <f t="shared" si="9"/>
        <v>480000</v>
      </c>
      <c r="AQ101" s="510">
        <f t="shared" si="9"/>
        <v>480000</v>
      </c>
      <c r="AR101" s="510">
        <f t="shared" si="9"/>
        <v>480000</v>
      </c>
      <c r="AS101" s="510">
        <f t="shared" si="9"/>
        <v>480000</v>
      </c>
      <c r="AT101" s="510">
        <f t="shared" si="9"/>
        <v>480000</v>
      </c>
      <c r="AU101" s="510">
        <f t="shared" si="9"/>
        <v>480000</v>
      </c>
      <c r="AV101" s="510">
        <f t="shared" si="9"/>
        <v>480000</v>
      </c>
      <c r="AW101" s="510">
        <f t="shared" si="9"/>
        <v>480000</v>
      </c>
      <c r="AX101" s="510">
        <f t="shared" si="9"/>
        <v>480000</v>
      </c>
      <c r="AY101" s="510">
        <f t="shared" si="9"/>
        <v>480000</v>
      </c>
      <c r="AZ101" s="510">
        <f t="shared" si="9"/>
        <v>480000</v>
      </c>
      <c r="BA101" s="510">
        <f t="shared" si="9"/>
        <v>480000</v>
      </c>
      <c r="BB101" s="510">
        <f t="shared" si="9"/>
        <v>351333.33333333337</v>
      </c>
      <c r="BC101" s="510">
        <f t="shared" si="9"/>
        <v>351333.33333333337</v>
      </c>
      <c r="BD101" s="510">
        <f t="shared" si="9"/>
        <v>351333.33333333337</v>
      </c>
      <c r="BE101" s="510">
        <f t="shared" si="9"/>
        <v>351333.33333333337</v>
      </c>
      <c r="BF101" s="510">
        <f t="shared" si="9"/>
        <v>351333.33333333337</v>
      </c>
      <c r="BG101" s="510">
        <f t="shared" si="9"/>
        <v>351333.33333333337</v>
      </c>
      <c r="BH101" s="510">
        <f t="shared" si="9"/>
        <v>351333.33333333337</v>
      </c>
      <c r="BI101" s="510">
        <f t="shared" si="9"/>
        <v>351333.33333333337</v>
      </c>
      <c r="BJ101" s="510">
        <f t="shared" si="9"/>
        <v>351333.33333333337</v>
      </c>
      <c r="BK101" s="510">
        <f t="shared" si="9"/>
        <v>351333.33333333337</v>
      </c>
      <c r="BL101" s="510">
        <f t="shared" si="9"/>
        <v>351333.33333333337</v>
      </c>
      <c r="BM101" s="510">
        <f t="shared" si="9"/>
        <v>351333.33333333337</v>
      </c>
      <c r="BN101" s="510">
        <f t="shared" si="9"/>
        <v>351333.33333333337</v>
      </c>
      <c r="BO101" s="510">
        <f t="shared" si="9"/>
        <v>351333.33333333337</v>
      </c>
      <c r="BP101" s="510">
        <f t="shared" si="9"/>
        <v>351333.33333333337</v>
      </c>
      <c r="BQ101" s="510">
        <f t="shared" si="9"/>
        <v>351333.33333333337</v>
      </c>
      <c r="BR101" s="510">
        <f t="shared" si="9"/>
        <v>351333.33333333337</v>
      </c>
      <c r="BS101" s="510">
        <f t="shared" si="9"/>
        <v>351333.33333333337</v>
      </c>
      <c r="BT101" s="510">
        <f t="shared" si="9"/>
        <v>0</v>
      </c>
      <c r="BU101" s="510">
        <f t="shared" si="9"/>
        <v>0</v>
      </c>
      <c r="BV101" s="510">
        <f t="shared" ref="BV101:BY101" si="10">+BV99*BV100*0.4</f>
        <v>0</v>
      </c>
      <c r="BW101" s="510">
        <f t="shared" si="10"/>
        <v>0</v>
      </c>
      <c r="BX101" s="510">
        <f t="shared" si="10"/>
        <v>0</v>
      </c>
      <c r="BY101" s="510">
        <f t="shared" si="10"/>
        <v>0</v>
      </c>
    </row>
    <row r="102" spans="7:77" x14ac:dyDescent="0.45"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  <c r="Z102" s="446"/>
      <c r="AA102" s="446"/>
      <c r="AB102" s="446"/>
      <c r="AC102" s="446"/>
      <c r="AD102" s="446"/>
      <c r="AE102" s="446"/>
      <c r="AF102" s="446"/>
      <c r="AG102" s="446"/>
      <c r="AH102" s="446"/>
      <c r="AI102" s="446"/>
      <c r="AJ102" s="446"/>
      <c r="AK102" s="446"/>
      <c r="AL102" s="446"/>
      <c r="AM102" s="446"/>
      <c r="AN102" s="446"/>
      <c r="AO102" s="446"/>
      <c r="AP102" s="446"/>
      <c r="AQ102" s="446"/>
      <c r="AR102" s="446"/>
      <c r="AS102" s="446"/>
      <c r="AT102" s="446"/>
      <c r="AU102" s="446"/>
      <c r="AV102" s="446"/>
      <c r="AW102" s="446"/>
      <c r="AX102" s="446"/>
      <c r="AY102" s="446"/>
      <c r="AZ102" s="446"/>
      <c r="BA102" s="446"/>
      <c r="BB102" s="446"/>
      <c r="BC102" s="446"/>
      <c r="BD102" s="446"/>
      <c r="BE102" s="446"/>
      <c r="BF102" s="446"/>
      <c r="BG102" s="446"/>
      <c r="BH102" s="446"/>
      <c r="BI102" s="446"/>
      <c r="BJ102" s="446"/>
      <c r="BK102" s="446"/>
      <c r="BL102" s="446"/>
      <c r="BM102" s="446"/>
      <c r="BN102" s="446"/>
      <c r="BO102" s="446"/>
      <c r="BP102" s="446"/>
      <c r="BQ102" s="446"/>
      <c r="BR102" s="446"/>
      <c r="BS102" s="446"/>
      <c r="BT102" s="446"/>
      <c r="BU102" s="446"/>
      <c r="BV102" s="446"/>
      <c r="BW102" s="446"/>
      <c r="BX102" s="446"/>
      <c r="BY102" s="446"/>
    </row>
    <row r="103" spans="7:77" x14ac:dyDescent="0.45">
      <c r="G103" s="481">
        <v>43617</v>
      </c>
      <c r="H103" s="446"/>
      <c r="I103" s="481">
        <v>43617</v>
      </c>
      <c r="J103" s="446"/>
      <c r="K103" s="481">
        <v>43617</v>
      </c>
      <c r="L103" s="510">
        <f>J$99*J$100*0.6/20</f>
        <v>0</v>
      </c>
      <c r="M103" s="510">
        <f t="shared" ref="M103:AC118" si="11">+L103</f>
        <v>0</v>
      </c>
      <c r="N103" s="510">
        <f t="shared" si="11"/>
        <v>0</v>
      </c>
      <c r="O103" s="510">
        <f t="shared" si="11"/>
        <v>0</v>
      </c>
      <c r="P103" s="510">
        <f t="shared" si="11"/>
        <v>0</v>
      </c>
      <c r="Q103" s="510">
        <f t="shared" si="11"/>
        <v>0</v>
      </c>
      <c r="R103" s="510">
        <f t="shared" si="11"/>
        <v>0</v>
      </c>
      <c r="S103" s="510">
        <f t="shared" si="11"/>
        <v>0</v>
      </c>
      <c r="T103" s="510">
        <f t="shared" si="11"/>
        <v>0</v>
      </c>
      <c r="U103" s="510">
        <f t="shared" si="11"/>
        <v>0</v>
      </c>
      <c r="V103" s="510">
        <f t="shared" si="11"/>
        <v>0</v>
      </c>
      <c r="W103" s="510">
        <f t="shared" si="11"/>
        <v>0</v>
      </c>
      <c r="X103" s="510">
        <f t="shared" si="11"/>
        <v>0</v>
      </c>
      <c r="Y103" s="510">
        <f t="shared" si="11"/>
        <v>0</v>
      </c>
      <c r="Z103" s="510">
        <f t="shared" si="11"/>
        <v>0</v>
      </c>
      <c r="AA103" s="510">
        <f t="shared" si="11"/>
        <v>0</v>
      </c>
      <c r="AB103" s="510">
        <f t="shared" si="11"/>
        <v>0</v>
      </c>
      <c r="AC103" s="510">
        <f t="shared" si="11"/>
        <v>0</v>
      </c>
      <c r="AD103" s="446"/>
      <c r="AE103" s="446"/>
      <c r="AF103" s="446"/>
      <c r="AG103" s="446"/>
      <c r="AH103" s="446"/>
      <c r="AI103" s="446"/>
      <c r="AJ103" s="446"/>
      <c r="AK103" s="446"/>
      <c r="AL103" s="446"/>
      <c r="AM103" s="446"/>
      <c r="AN103" s="446"/>
      <c r="AO103" s="446"/>
      <c r="AP103" s="446"/>
      <c r="AQ103" s="446"/>
      <c r="AR103" s="446"/>
      <c r="AS103" s="446"/>
      <c r="AT103" s="446"/>
      <c r="AU103" s="446"/>
      <c r="AV103" s="446"/>
      <c r="AW103" s="446"/>
      <c r="AX103" s="446"/>
      <c r="AY103" s="446"/>
      <c r="AZ103" s="446"/>
      <c r="BA103" s="446"/>
      <c r="BB103" s="446"/>
      <c r="BC103" s="446"/>
      <c r="BD103" s="446"/>
      <c r="BE103" s="446"/>
      <c r="BF103" s="446"/>
      <c r="BG103" s="446"/>
      <c r="BH103" s="446"/>
      <c r="BI103" s="446"/>
      <c r="BJ103" s="446"/>
      <c r="BK103" s="446"/>
      <c r="BL103" s="446"/>
      <c r="BM103" s="446"/>
      <c r="BN103" s="446"/>
      <c r="BO103" s="446"/>
      <c r="BP103" s="446"/>
      <c r="BQ103" s="446"/>
      <c r="BR103" s="446"/>
      <c r="BS103" s="446"/>
      <c r="BT103" s="446"/>
      <c r="BU103" s="446"/>
      <c r="BV103" s="446"/>
      <c r="BW103" s="446"/>
      <c r="BX103" s="446"/>
      <c r="BY103" s="446"/>
    </row>
    <row r="104" spans="7:77" x14ac:dyDescent="0.45">
      <c r="G104" s="481">
        <v>43647</v>
      </c>
      <c r="H104" s="446"/>
      <c r="I104" s="481">
        <v>43647</v>
      </c>
      <c r="J104" s="446"/>
      <c r="K104" s="481">
        <v>43647</v>
      </c>
      <c r="L104" s="446"/>
      <c r="M104" s="510">
        <f>L$99*L$100*0.6/20</f>
        <v>0</v>
      </c>
      <c r="N104" s="510">
        <f t="shared" si="11"/>
        <v>0</v>
      </c>
      <c r="O104" s="510">
        <f t="shared" si="11"/>
        <v>0</v>
      </c>
      <c r="P104" s="510">
        <f t="shared" si="11"/>
        <v>0</v>
      </c>
      <c r="Q104" s="510">
        <f t="shared" si="11"/>
        <v>0</v>
      </c>
      <c r="R104" s="510">
        <f t="shared" si="11"/>
        <v>0</v>
      </c>
      <c r="S104" s="510">
        <f t="shared" si="11"/>
        <v>0</v>
      </c>
      <c r="T104" s="510">
        <f t="shared" si="11"/>
        <v>0</v>
      </c>
      <c r="U104" s="510">
        <f t="shared" si="11"/>
        <v>0</v>
      </c>
      <c r="V104" s="510">
        <f t="shared" si="11"/>
        <v>0</v>
      </c>
      <c r="W104" s="510">
        <f t="shared" si="11"/>
        <v>0</v>
      </c>
      <c r="X104" s="510">
        <f t="shared" si="11"/>
        <v>0</v>
      </c>
      <c r="Y104" s="510">
        <f t="shared" si="11"/>
        <v>0</v>
      </c>
      <c r="Z104" s="510">
        <f t="shared" si="11"/>
        <v>0</v>
      </c>
      <c r="AA104" s="510">
        <f t="shared" si="11"/>
        <v>0</v>
      </c>
      <c r="AB104" s="510">
        <f t="shared" si="11"/>
        <v>0</v>
      </c>
      <c r="AC104" s="510">
        <f t="shared" si="11"/>
        <v>0</v>
      </c>
      <c r="AD104" s="510">
        <f t="shared" ref="AC104:AR120" si="12">+AC104</f>
        <v>0</v>
      </c>
      <c r="AE104" s="510">
        <f t="shared" si="12"/>
        <v>0</v>
      </c>
      <c r="AF104" s="510">
        <f t="shared" si="12"/>
        <v>0</v>
      </c>
      <c r="AG104" s="446"/>
      <c r="AH104" s="446"/>
      <c r="AI104" s="446"/>
      <c r="AJ104" s="446"/>
      <c r="AK104" s="446"/>
      <c r="AL104" s="446"/>
      <c r="AM104" s="446"/>
      <c r="AN104" s="446"/>
      <c r="AO104" s="446"/>
      <c r="AP104" s="446"/>
      <c r="AQ104" s="446"/>
      <c r="AR104" s="446"/>
      <c r="AS104" s="446"/>
      <c r="AT104" s="446"/>
      <c r="AU104" s="446"/>
      <c r="AV104" s="446"/>
      <c r="AW104" s="446"/>
      <c r="AX104" s="446"/>
      <c r="AY104" s="446"/>
      <c r="AZ104" s="446"/>
      <c r="BA104" s="446"/>
      <c r="BB104" s="446"/>
      <c r="BC104" s="446"/>
      <c r="BD104" s="446"/>
      <c r="BE104" s="446"/>
      <c r="BF104" s="446"/>
      <c r="BG104" s="446"/>
      <c r="BH104" s="446"/>
      <c r="BI104" s="446"/>
      <c r="BJ104" s="446"/>
      <c r="BK104" s="446"/>
      <c r="BL104" s="446"/>
      <c r="BM104" s="446"/>
      <c r="BN104" s="446"/>
      <c r="BO104" s="446"/>
      <c r="BP104" s="446"/>
      <c r="BQ104" s="446"/>
      <c r="BR104" s="446"/>
      <c r="BS104" s="446"/>
      <c r="BT104" s="446"/>
      <c r="BU104" s="446"/>
      <c r="BV104" s="446"/>
      <c r="BW104" s="446"/>
      <c r="BX104" s="446"/>
      <c r="BY104" s="446"/>
    </row>
    <row r="105" spans="7:77" x14ac:dyDescent="0.45">
      <c r="G105" s="481">
        <v>43678</v>
      </c>
      <c r="H105" s="446"/>
      <c r="I105" s="481">
        <v>43678</v>
      </c>
      <c r="J105" s="446"/>
      <c r="K105" s="481">
        <v>43678</v>
      </c>
      <c r="L105" s="446"/>
      <c r="M105" s="446"/>
      <c r="N105" s="510">
        <f>M$99*M$100*0.6/20</f>
        <v>40500</v>
      </c>
      <c r="O105" s="510">
        <f t="shared" si="11"/>
        <v>40500</v>
      </c>
      <c r="P105" s="510">
        <f t="shared" si="11"/>
        <v>40500</v>
      </c>
      <c r="Q105" s="510">
        <f t="shared" si="11"/>
        <v>40500</v>
      </c>
      <c r="R105" s="510">
        <f t="shared" si="11"/>
        <v>40500</v>
      </c>
      <c r="S105" s="510">
        <f t="shared" si="11"/>
        <v>40500</v>
      </c>
      <c r="T105" s="510">
        <f t="shared" si="11"/>
        <v>40500</v>
      </c>
      <c r="U105" s="510">
        <f t="shared" si="11"/>
        <v>40500</v>
      </c>
      <c r="V105" s="510">
        <f t="shared" si="11"/>
        <v>40500</v>
      </c>
      <c r="W105" s="510">
        <f t="shared" si="11"/>
        <v>40500</v>
      </c>
      <c r="X105" s="510">
        <f t="shared" si="11"/>
        <v>40500</v>
      </c>
      <c r="Y105" s="510">
        <f t="shared" si="11"/>
        <v>40500</v>
      </c>
      <c r="Z105" s="510">
        <f t="shared" si="11"/>
        <v>40500</v>
      </c>
      <c r="AA105" s="510">
        <f t="shared" si="11"/>
        <v>40500</v>
      </c>
      <c r="AB105" s="510">
        <f t="shared" si="11"/>
        <v>40500</v>
      </c>
      <c r="AC105" s="510">
        <f t="shared" si="12"/>
        <v>40500</v>
      </c>
      <c r="AD105" s="510">
        <f t="shared" si="12"/>
        <v>40500</v>
      </c>
      <c r="AE105" s="510">
        <f t="shared" si="12"/>
        <v>40500</v>
      </c>
      <c r="AF105" s="510">
        <f t="shared" si="12"/>
        <v>40500</v>
      </c>
      <c r="AG105" s="510">
        <f t="shared" si="12"/>
        <v>40500</v>
      </c>
      <c r="AH105" s="446"/>
      <c r="AI105" s="446"/>
      <c r="AJ105" s="446"/>
      <c r="AK105" s="446"/>
      <c r="AL105" s="446"/>
      <c r="AM105" s="446"/>
      <c r="AN105" s="446"/>
      <c r="AO105" s="446"/>
      <c r="AP105" s="446"/>
      <c r="AQ105" s="446"/>
      <c r="AR105" s="446"/>
      <c r="AS105" s="446"/>
      <c r="AT105" s="446"/>
      <c r="AU105" s="446"/>
      <c r="AV105" s="446"/>
      <c r="AW105" s="446"/>
      <c r="AX105" s="446"/>
      <c r="AY105" s="446"/>
      <c r="AZ105" s="446"/>
      <c r="BA105" s="446"/>
      <c r="BB105" s="446"/>
      <c r="BC105" s="446"/>
      <c r="BD105" s="446"/>
      <c r="BE105" s="446"/>
      <c r="BF105" s="446"/>
      <c r="BG105" s="446"/>
      <c r="BH105" s="446"/>
      <c r="BI105" s="446"/>
      <c r="BJ105" s="446"/>
      <c r="BK105" s="446"/>
      <c r="BL105" s="446"/>
      <c r="BM105" s="446"/>
      <c r="BN105" s="446"/>
      <c r="BO105" s="446"/>
      <c r="BP105" s="446"/>
      <c r="BQ105" s="446"/>
      <c r="BR105" s="446"/>
      <c r="BS105" s="446"/>
      <c r="BT105" s="446"/>
      <c r="BU105" s="446"/>
      <c r="BV105" s="446"/>
      <c r="BW105" s="446"/>
      <c r="BX105" s="446"/>
      <c r="BY105" s="446"/>
    </row>
    <row r="106" spans="7:77" x14ac:dyDescent="0.45">
      <c r="G106" s="481">
        <v>43709</v>
      </c>
      <c r="H106" s="446"/>
      <c r="I106" s="481">
        <v>43709</v>
      </c>
      <c r="J106" s="446"/>
      <c r="K106" s="481">
        <v>43709</v>
      </c>
      <c r="L106" s="446"/>
      <c r="M106" s="446"/>
      <c r="N106" s="446"/>
      <c r="O106" s="510">
        <f>N$99*N$100*0.6/20</f>
        <v>40500</v>
      </c>
      <c r="P106" s="510">
        <f t="shared" si="11"/>
        <v>40500</v>
      </c>
      <c r="Q106" s="510">
        <f t="shared" si="11"/>
        <v>40500</v>
      </c>
      <c r="R106" s="510">
        <f t="shared" si="11"/>
        <v>40500</v>
      </c>
      <c r="S106" s="510">
        <f t="shared" si="11"/>
        <v>40500</v>
      </c>
      <c r="T106" s="510">
        <f t="shared" si="11"/>
        <v>40500</v>
      </c>
      <c r="U106" s="510">
        <f t="shared" si="11"/>
        <v>40500</v>
      </c>
      <c r="V106" s="510">
        <f t="shared" si="11"/>
        <v>40500</v>
      </c>
      <c r="W106" s="510">
        <f t="shared" si="11"/>
        <v>40500</v>
      </c>
      <c r="X106" s="510">
        <f t="shared" si="11"/>
        <v>40500</v>
      </c>
      <c r="Y106" s="510">
        <f t="shared" si="11"/>
        <v>40500</v>
      </c>
      <c r="Z106" s="510">
        <f t="shared" si="11"/>
        <v>40500</v>
      </c>
      <c r="AA106" s="510">
        <f t="shared" si="11"/>
        <v>40500</v>
      </c>
      <c r="AB106" s="510">
        <f t="shared" si="11"/>
        <v>40500</v>
      </c>
      <c r="AC106" s="510">
        <f t="shared" si="12"/>
        <v>40500</v>
      </c>
      <c r="AD106" s="510">
        <f t="shared" si="12"/>
        <v>40500</v>
      </c>
      <c r="AE106" s="510">
        <f t="shared" si="12"/>
        <v>40500</v>
      </c>
      <c r="AF106" s="510">
        <f t="shared" si="12"/>
        <v>40500</v>
      </c>
      <c r="AG106" s="510">
        <f t="shared" si="12"/>
        <v>40500</v>
      </c>
      <c r="AH106" s="510">
        <f t="shared" si="12"/>
        <v>40500</v>
      </c>
      <c r="AI106" s="446"/>
      <c r="AJ106" s="446"/>
      <c r="AK106" s="446"/>
      <c r="AL106" s="446"/>
      <c r="AM106" s="446"/>
      <c r="AN106" s="446"/>
      <c r="AO106" s="446"/>
      <c r="AP106" s="446"/>
      <c r="AQ106" s="446"/>
      <c r="AR106" s="446"/>
      <c r="AS106" s="446"/>
      <c r="AT106" s="446"/>
      <c r="AU106" s="446"/>
      <c r="AV106" s="446"/>
      <c r="AW106" s="446"/>
      <c r="AX106" s="446"/>
      <c r="AY106" s="446"/>
      <c r="AZ106" s="446"/>
      <c r="BA106" s="446"/>
      <c r="BB106" s="446"/>
      <c r="BC106" s="446"/>
      <c r="BD106" s="446"/>
      <c r="BE106" s="446"/>
      <c r="BF106" s="446"/>
      <c r="BG106" s="446"/>
      <c r="BH106" s="446"/>
      <c r="BI106" s="446"/>
      <c r="BJ106" s="446"/>
      <c r="BK106" s="446"/>
      <c r="BL106" s="446"/>
      <c r="BM106" s="446"/>
      <c r="BN106" s="446"/>
      <c r="BO106" s="446"/>
      <c r="BP106" s="446"/>
      <c r="BQ106" s="446"/>
      <c r="BR106" s="446"/>
      <c r="BS106" s="446"/>
      <c r="BT106" s="446"/>
      <c r="BU106" s="446"/>
      <c r="BV106" s="446"/>
      <c r="BW106" s="446"/>
      <c r="BX106" s="446"/>
      <c r="BY106" s="446"/>
    </row>
    <row r="107" spans="7:77" x14ac:dyDescent="0.45">
      <c r="G107" s="481">
        <v>43739</v>
      </c>
      <c r="H107" s="446"/>
      <c r="I107" s="481">
        <v>43739</v>
      </c>
      <c r="J107" s="446"/>
      <c r="K107" s="481">
        <v>43739</v>
      </c>
      <c r="L107" s="446"/>
      <c r="M107" s="446"/>
      <c r="N107" s="446"/>
      <c r="O107" s="446"/>
      <c r="P107" s="510">
        <f>O$99*O$100*0.6/20</f>
        <v>40500</v>
      </c>
      <c r="Q107" s="510">
        <f t="shared" si="11"/>
        <v>40500</v>
      </c>
      <c r="R107" s="510">
        <f t="shared" si="11"/>
        <v>40500</v>
      </c>
      <c r="S107" s="510">
        <f t="shared" si="11"/>
        <v>40500</v>
      </c>
      <c r="T107" s="510">
        <f t="shared" si="11"/>
        <v>40500</v>
      </c>
      <c r="U107" s="510">
        <f t="shared" si="11"/>
        <v>40500</v>
      </c>
      <c r="V107" s="510">
        <f t="shared" si="11"/>
        <v>40500</v>
      </c>
      <c r="W107" s="510">
        <f t="shared" si="11"/>
        <v>40500</v>
      </c>
      <c r="X107" s="510">
        <f t="shared" si="11"/>
        <v>40500</v>
      </c>
      <c r="Y107" s="510">
        <f t="shared" si="11"/>
        <v>40500</v>
      </c>
      <c r="Z107" s="510">
        <f t="shared" si="11"/>
        <v>40500</v>
      </c>
      <c r="AA107" s="510">
        <f t="shared" si="11"/>
        <v>40500</v>
      </c>
      <c r="AB107" s="510">
        <f t="shared" si="11"/>
        <v>40500</v>
      </c>
      <c r="AC107" s="510">
        <f t="shared" si="12"/>
        <v>40500</v>
      </c>
      <c r="AD107" s="510">
        <f t="shared" si="12"/>
        <v>40500</v>
      </c>
      <c r="AE107" s="510">
        <f t="shared" si="12"/>
        <v>40500</v>
      </c>
      <c r="AF107" s="510">
        <f t="shared" si="12"/>
        <v>40500</v>
      </c>
      <c r="AG107" s="510">
        <f t="shared" si="12"/>
        <v>40500</v>
      </c>
      <c r="AH107" s="510">
        <f t="shared" si="12"/>
        <v>40500</v>
      </c>
      <c r="AI107" s="510">
        <f t="shared" si="12"/>
        <v>40500</v>
      </c>
      <c r="AJ107" s="446"/>
      <c r="AK107" s="446"/>
      <c r="AL107" s="446"/>
      <c r="AM107" s="446"/>
      <c r="AN107" s="446"/>
      <c r="AO107" s="446"/>
      <c r="AP107" s="446"/>
      <c r="AQ107" s="446"/>
      <c r="AR107" s="446"/>
      <c r="AS107" s="446"/>
      <c r="AT107" s="446"/>
      <c r="AU107" s="446"/>
      <c r="AV107" s="446"/>
      <c r="AW107" s="446"/>
      <c r="AX107" s="446"/>
      <c r="AY107" s="446"/>
      <c r="AZ107" s="446"/>
      <c r="BA107" s="446"/>
      <c r="BB107" s="446"/>
      <c r="BC107" s="446"/>
      <c r="BD107" s="446"/>
      <c r="BE107" s="446"/>
      <c r="BF107" s="446"/>
      <c r="BG107" s="446"/>
      <c r="BH107" s="446"/>
      <c r="BI107" s="446"/>
      <c r="BJ107" s="446"/>
      <c r="BK107" s="446"/>
      <c r="BL107" s="446"/>
      <c r="BM107" s="446"/>
      <c r="BN107" s="446"/>
      <c r="BO107" s="446"/>
      <c r="BP107" s="446"/>
      <c r="BQ107" s="446"/>
      <c r="BR107" s="446"/>
      <c r="BS107" s="446"/>
      <c r="BT107" s="446"/>
      <c r="BU107" s="446"/>
      <c r="BV107" s="446"/>
      <c r="BW107" s="446"/>
      <c r="BX107" s="446"/>
      <c r="BY107" s="446"/>
    </row>
    <row r="108" spans="7:77" x14ac:dyDescent="0.45">
      <c r="G108" s="481">
        <v>43770</v>
      </c>
      <c r="H108" s="446"/>
      <c r="I108" s="481">
        <v>43770</v>
      </c>
      <c r="J108" s="446"/>
      <c r="K108" s="481">
        <v>43770</v>
      </c>
      <c r="L108" s="446"/>
      <c r="M108" s="446"/>
      <c r="N108" s="446"/>
      <c r="O108" s="446"/>
      <c r="P108" s="446"/>
      <c r="Q108" s="510">
        <f>P$99*P$100*0.6/20</f>
        <v>45000</v>
      </c>
      <c r="R108" s="510">
        <f t="shared" si="11"/>
        <v>45000</v>
      </c>
      <c r="S108" s="510">
        <f t="shared" si="11"/>
        <v>45000</v>
      </c>
      <c r="T108" s="510">
        <f t="shared" si="11"/>
        <v>45000</v>
      </c>
      <c r="U108" s="510">
        <f t="shared" si="11"/>
        <v>45000</v>
      </c>
      <c r="V108" s="510">
        <f t="shared" si="11"/>
        <v>45000</v>
      </c>
      <c r="W108" s="510">
        <f t="shared" si="11"/>
        <v>45000</v>
      </c>
      <c r="X108" s="510">
        <f t="shared" si="11"/>
        <v>45000</v>
      </c>
      <c r="Y108" s="510">
        <f t="shared" si="11"/>
        <v>45000</v>
      </c>
      <c r="Z108" s="510">
        <f t="shared" si="11"/>
        <v>45000</v>
      </c>
      <c r="AA108" s="510">
        <f t="shared" si="11"/>
        <v>45000</v>
      </c>
      <c r="AB108" s="510">
        <f t="shared" si="11"/>
        <v>45000</v>
      </c>
      <c r="AC108" s="510">
        <f t="shared" si="12"/>
        <v>45000</v>
      </c>
      <c r="AD108" s="510">
        <f t="shared" si="12"/>
        <v>45000</v>
      </c>
      <c r="AE108" s="510">
        <f t="shared" si="12"/>
        <v>45000</v>
      </c>
      <c r="AF108" s="510">
        <f t="shared" si="12"/>
        <v>45000</v>
      </c>
      <c r="AG108" s="510">
        <f t="shared" si="12"/>
        <v>45000</v>
      </c>
      <c r="AH108" s="510">
        <f t="shared" si="12"/>
        <v>45000</v>
      </c>
      <c r="AI108" s="510">
        <f t="shared" si="12"/>
        <v>45000</v>
      </c>
      <c r="AJ108" s="510">
        <f t="shared" si="12"/>
        <v>45000</v>
      </c>
      <c r="AK108" s="446"/>
      <c r="AL108" s="446"/>
      <c r="AM108" s="446"/>
      <c r="AN108" s="446"/>
      <c r="AO108" s="446"/>
      <c r="AP108" s="446"/>
      <c r="AQ108" s="446"/>
      <c r="AR108" s="446"/>
      <c r="AS108" s="446"/>
      <c r="AT108" s="446"/>
      <c r="AU108" s="446"/>
      <c r="AV108" s="446"/>
      <c r="AW108" s="446"/>
      <c r="AX108" s="446"/>
      <c r="AY108" s="446"/>
      <c r="AZ108" s="446"/>
      <c r="BA108" s="446"/>
      <c r="BB108" s="446"/>
      <c r="BC108" s="446"/>
      <c r="BD108" s="446"/>
      <c r="BE108" s="446"/>
      <c r="BF108" s="446"/>
      <c r="BG108" s="446"/>
      <c r="BH108" s="446"/>
      <c r="BI108" s="446"/>
      <c r="BJ108" s="446"/>
      <c r="BK108" s="446"/>
      <c r="BL108" s="446"/>
      <c r="BM108" s="446"/>
      <c r="BN108" s="446"/>
      <c r="BO108" s="446"/>
      <c r="BP108" s="446"/>
      <c r="BQ108" s="446"/>
      <c r="BR108" s="446"/>
      <c r="BS108" s="446"/>
      <c r="BT108" s="446"/>
      <c r="BU108" s="446"/>
      <c r="BV108" s="446"/>
      <c r="BW108" s="446"/>
      <c r="BX108" s="446"/>
      <c r="BY108" s="446"/>
    </row>
    <row r="109" spans="7:77" x14ac:dyDescent="0.45">
      <c r="G109" s="481">
        <v>43800</v>
      </c>
      <c r="H109" s="446"/>
      <c r="I109" s="481">
        <v>43800</v>
      </c>
      <c r="J109" s="446"/>
      <c r="K109" s="481">
        <v>43800</v>
      </c>
      <c r="L109" s="446"/>
      <c r="M109" s="446"/>
      <c r="N109" s="446"/>
      <c r="O109" s="446"/>
      <c r="P109" s="446"/>
      <c r="Q109" s="446"/>
      <c r="R109" s="510">
        <f>Q$99*Q$100*0.6/20</f>
        <v>45000</v>
      </c>
      <c r="S109" s="510">
        <f t="shared" si="11"/>
        <v>45000</v>
      </c>
      <c r="T109" s="510">
        <f t="shared" si="11"/>
        <v>45000</v>
      </c>
      <c r="U109" s="510">
        <f t="shared" si="11"/>
        <v>45000</v>
      </c>
      <c r="V109" s="510">
        <f t="shared" si="11"/>
        <v>45000</v>
      </c>
      <c r="W109" s="510">
        <f t="shared" si="11"/>
        <v>45000</v>
      </c>
      <c r="X109" s="510">
        <f t="shared" si="11"/>
        <v>45000</v>
      </c>
      <c r="Y109" s="510">
        <f t="shared" si="11"/>
        <v>45000</v>
      </c>
      <c r="Z109" s="510">
        <f t="shared" si="11"/>
        <v>45000</v>
      </c>
      <c r="AA109" s="510">
        <f t="shared" si="11"/>
        <v>45000</v>
      </c>
      <c r="AB109" s="510">
        <f t="shared" si="11"/>
        <v>45000</v>
      </c>
      <c r="AC109" s="510">
        <f t="shared" si="12"/>
        <v>45000</v>
      </c>
      <c r="AD109" s="510">
        <f t="shared" si="12"/>
        <v>45000</v>
      </c>
      <c r="AE109" s="510">
        <f t="shared" si="12"/>
        <v>45000</v>
      </c>
      <c r="AF109" s="510">
        <f t="shared" si="12"/>
        <v>45000</v>
      </c>
      <c r="AG109" s="510">
        <f t="shared" si="12"/>
        <v>45000</v>
      </c>
      <c r="AH109" s="510">
        <f t="shared" si="12"/>
        <v>45000</v>
      </c>
      <c r="AI109" s="510">
        <f t="shared" si="12"/>
        <v>45000</v>
      </c>
      <c r="AJ109" s="510">
        <f t="shared" si="12"/>
        <v>45000</v>
      </c>
      <c r="AK109" s="510">
        <f t="shared" si="12"/>
        <v>45000</v>
      </c>
      <c r="AL109" s="446"/>
      <c r="AM109" s="446"/>
      <c r="AN109" s="446"/>
      <c r="AO109" s="446"/>
      <c r="AP109" s="446"/>
      <c r="AQ109" s="446"/>
      <c r="AR109" s="446"/>
      <c r="AS109" s="446"/>
      <c r="AT109" s="446"/>
      <c r="AU109" s="446"/>
      <c r="AV109" s="446"/>
      <c r="AW109" s="446"/>
      <c r="AX109" s="446"/>
      <c r="AY109" s="446"/>
      <c r="AZ109" s="446"/>
      <c r="BA109" s="446"/>
      <c r="BB109" s="446"/>
      <c r="BC109" s="446"/>
      <c r="BD109" s="446"/>
      <c r="BE109" s="446"/>
      <c r="BF109" s="446"/>
      <c r="BG109" s="446"/>
      <c r="BH109" s="446"/>
      <c r="BI109" s="446"/>
      <c r="BJ109" s="446"/>
      <c r="BK109" s="446"/>
      <c r="BL109" s="446"/>
      <c r="BM109" s="446"/>
      <c r="BN109" s="446"/>
      <c r="BO109" s="446"/>
      <c r="BP109" s="446"/>
      <c r="BQ109" s="446"/>
      <c r="BR109" s="446"/>
      <c r="BS109" s="446"/>
      <c r="BT109" s="446"/>
      <c r="BU109" s="446"/>
      <c r="BV109" s="446"/>
      <c r="BW109" s="446"/>
      <c r="BX109" s="446"/>
      <c r="BY109" s="446"/>
    </row>
    <row r="110" spans="7:77" x14ac:dyDescent="0.45">
      <c r="G110" s="481">
        <v>43831</v>
      </c>
      <c r="H110" s="446"/>
      <c r="I110" s="481">
        <v>43831</v>
      </c>
      <c r="J110" s="446"/>
      <c r="K110" s="481">
        <v>43831</v>
      </c>
      <c r="L110" s="446"/>
      <c r="M110" s="446"/>
      <c r="N110" s="446"/>
      <c r="O110" s="446"/>
      <c r="P110" s="446"/>
      <c r="Q110" s="446"/>
      <c r="R110" s="446"/>
      <c r="S110" s="510">
        <f>R$99*R$100*0.6/20</f>
        <v>45000</v>
      </c>
      <c r="T110" s="510">
        <f t="shared" si="11"/>
        <v>45000</v>
      </c>
      <c r="U110" s="510">
        <f t="shared" si="11"/>
        <v>45000</v>
      </c>
      <c r="V110" s="510">
        <f t="shared" si="11"/>
        <v>45000</v>
      </c>
      <c r="W110" s="510">
        <f t="shared" si="11"/>
        <v>45000</v>
      </c>
      <c r="X110" s="510">
        <f t="shared" si="11"/>
        <v>45000</v>
      </c>
      <c r="Y110" s="510">
        <f t="shared" si="11"/>
        <v>45000</v>
      </c>
      <c r="Z110" s="510">
        <f t="shared" si="11"/>
        <v>45000</v>
      </c>
      <c r="AA110" s="510">
        <f t="shared" si="11"/>
        <v>45000</v>
      </c>
      <c r="AB110" s="510">
        <f t="shared" si="11"/>
        <v>45000</v>
      </c>
      <c r="AC110" s="510">
        <f t="shared" si="12"/>
        <v>45000</v>
      </c>
      <c r="AD110" s="510">
        <f t="shared" si="12"/>
        <v>45000</v>
      </c>
      <c r="AE110" s="510">
        <f t="shared" si="12"/>
        <v>45000</v>
      </c>
      <c r="AF110" s="510">
        <f t="shared" si="12"/>
        <v>45000</v>
      </c>
      <c r="AG110" s="510">
        <f t="shared" si="12"/>
        <v>45000</v>
      </c>
      <c r="AH110" s="510">
        <f t="shared" si="12"/>
        <v>45000</v>
      </c>
      <c r="AI110" s="510">
        <f t="shared" si="12"/>
        <v>45000</v>
      </c>
      <c r="AJ110" s="510">
        <f t="shared" si="12"/>
        <v>45000</v>
      </c>
      <c r="AK110" s="510">
        <f t="shared" si="12"/>
        <v>45000</v>
      </c>
      <c r="AL110" s="510">
        <f t="shared" si="12"/>
        <v>45000</v>
      </c>
      <c r="AM110" s="446"/>
      <c r="AN110" s="446"/>
      <c r="AO110" s="446"/>
      <c r="AP110" s="446"/>
      <c r="AQ110" s="446"/>
      <c r="AR110" s="446"/>
      <c r="AS110" s="446"/>
      <c r="AT110" s="446"/>
      <c r="AU110" s="446"/>
      <c r="AV110" s="446"/>
      <c r="AW110" s="446"/>
      <c r="AX110" s="446"/>
      <c r="AY110" s="446"/>
      <c r="AZ110" s="446"/>
      <c r="BA110" s="446"/>
      <c r="BB110" s="446"/>
      <c r="BC110" s="446"/>
      <c r="BD110" s="446"/>
      <c r="BE110" s="446"/>
      <c r="BF110" s="446"/>
      <c r="BG110" s="446"/>
      <c r="BH110" s="446"/>
      <c r="BI110" s="446"/>
      <c r="BJ110" s="446"/>
      <c r="BK110" s="446"/>
      <c r="BL110" s="446"/>
      <c r="BM110" s="446"/>
      <c r="BN110" s="446"/>
      <c r="BO110" s="446"/>
      <c r="BP110" s="446"/>
      <c r="BQ110" s="446"/>
      <c r="BR110" s="446"/>
      <c r="BS110" s="446"/>
      <c r="BT110" s="446"/>
      <c r="BU110" s="446"/>
      <c r="BV110" s="446"/>
      <c r="BW110" s="446"/>
      <c r="BX110" s="446"/>
      <c r="BY110" s="446"/>
    </row>
    <row r="111" spans="7:77" x14ac:dyDescent="0.45">
      <c r="G111" s="481">
        <v>43862</v>
      </c>
      <c r="H111" s="446"/>
      <c r="I111" s="481">
        <v>43862</v>
      </c>
      <c r="J111" s="446"/>
      <c r="K111" s="481">
        <v>43862</v>
      </c>
      <c r="L111" s="446"/>
      <c r="M111" s="446"/>
      <c r="N111" s="446"/>
      <c r="O111" s="446"/>
      <c r="P111" s="446"/>
      <c r="Q111" s="446"/>
      <c r="R111" s="446"/>
      <c r="S111" s="446"/>
      <c r="T111" s="510">
        <f>S$99*S$100*0.6/20</f>
        <v>54000</v>
      </c>
      <c r="U111" s="510">
        <f t="shared" si="11"/>
        <v>54000</v>
      </c>
      <c r="V111" s="510">
        <f t="shared" si="11"/>
        <v>54000</v>
      </c>
      <c r="W111" s="510">
        <f t="shared" si="11"/>
        <v>54000</v>
      </c>
      <c r="X111" s="510">
        <f t="shared" si="11"/>
        <v>54000</v>
      </c>
      <c r="Y111" s="510">
        <f t="shared" si="11"/>
        <v>54000</v>
      </c>
      <c r="Z111" s="510">
        <f t="shared" si="11"/>
        <v>54000</v>
      </c>
      <c r="AA111" s="510">
        <f t="shared" si="11"/>
        <v>54000</v>
      </c>
      <c r="AB111" s="510">
        <f t="shared" si="11"/>
        <v>54000</v>
      </c>
      <c r="AC111" s="510">
        <f t="shared" si="12"/>
        <v>54000</v>
      </c>
      <c r="AD111" s="510">
        <f t="shared" si="12"/>
        <v>54000</v>
      </c>
      <c r="AE111" s="510">
        <f t="shared" si="12"/>
        <v>54000</v>
      </c>
      <c r="AF111" s="510">
        <f t="shared" si="12"/>
        <v>54000</v>
      </c>
      <c r="AG111" s="510">
        <f t="shared" si="12"/>
        <v>54000</v>
      </c>
      <c r="AH111" s="510">
        <f t="shared" si="12"/>
        <v>54000</v>
      </c>
      <c r="AI111" s="510">
        <f t="shared" si="12"/>
        <v>54000</v>
      </c>
      <c r="AJ111" s="510">
        <f t="shared" si="12"/>
        <v>54000</v>
      </c>
      <c r="AK111" s="510">
        <f t="shared" si="12"/>
        <v>54000</v>
      </c>
      <c r="AL111" s="510">
        <f t="shared" si="12"/>
        <v>54000</v>
      </c>
      <c r="AM111" s="510">
        <f t="shared" si="12"/>
        <v>54000</v>
      </c>
      <c r="AN111" s="446"/>
      <c r="AO111" s="446"/>
      <c r="AP111" s="446"/>
      <c r="AQ111" s="446"/>
      <c r="AR111" s="446"/>
      <c r="AS111" s="446"/>
      <c r="AT111" s="446"/>
      <c r="AU111" s="446"/>
      <c r="AV111" s="446"/>
      <c r="AW111" s="446"/>
      <c r="AX111" s="446"/>
      <c r="AY111" s="446"/>
      <c r="AZ111" s="446"/>
      <c r="BA111" s="446"/>
      <c r="BB111" s="446"/>
      <c r="BC111" s="446"/>
      <c r="BD111" s="446"/>
      <c r="BE111" s="446"/>
      <c r="BF111" s="446"/>
      <c r="BG111" s="446"/>
      <c r="BH111" s="446"/>
      <c r="BI111" s="446"/>
      <c r="BJ111" s="446"/>
      <c r="BK111" s="446"/>
      <c r="BL111" s="446"/>
      <c r="BM111" s="446"/>
      <c r="BN111" s="446"/>
      <c r="BO111" s="446"/>
      <c r="BP111" s="446"/>
      <c r="BQ111" s="446"/>
      <c r="BR111" s="446"/>
      <c r="BS111" s="446"/>
      <c r="BT111" s="446"/>
      <c r="BU111" s="446"/>
      <c r="BV111" s="446"/>
      <c r="BW111" s="446"/>
      <c r="BX111" s="446"/>
      <c r="BY111" s="446"/>
    </row>
    <row r="112" spans="7:77" x14ac:dyDescent="0.45">
      <c r="G112" s="481">
        <v>43891</v>
      </c>
      <c r="H112" s="446"/>
      <c r="I112" s="481">
        <v>43891</v>
      </c>
      <c r="J112" s="446"/>
      <c r="K112" s="481">
        <v>43891</v>
      </c>
      <c r="L112" s="446"/>
      <c r="M112" s="446"/>
      <c r="N112" s="446"/>
      <c r="O112" s="446"/>
      <c r="P112" s="446"/>
      <c r="Q112" s="446"/>
      <c r="R112" s="446"/>
      <c r="S112" s="446"/>
      <c r="T112" s="446"/>
      <c r="U112" s="510">
        <f>T$99*T$100*0.6/20</f>
        <v>54000</v>
      </c>
      <c r="V112" s="510">
        <f t="shared" si="11"/>
        <v>54000</v>
      </c>
      <c r="W112" s="510">
        <f t="shared" si="11"/>
        <v>54000</v>
      </c>
      <c r="X112" s="510">
        <f t="shared" si="11"/>
        <v>54000</v>
      </c>
      <c r="Y112" s="510">
        <f t="shared" si="11"/>
        <v>54000</v>
      </c>
      <c r="Z112" s="510">
        <f t="shared" si="11"/>
        <v>54000</v>
      </c>
      <c r="AA112" s="510">
        <f t="shared" si="11"/>
        <v>54000</v>
      </c>
      <c r="AB112" s="510">
        <f t="shared" si="11"/>
        <v>54000</v>
      </c>
      <c r="AC112" s="510">
        <f t="shared" si="12"/>
        <v>54000</v>
      </c>
      <c r="AD112" s="510">
        <f t="shared" si="12"/>
        <v>54000</v>
      </c>
      <c r="AE112" s="510">
        <f t="shared" si="12"/>
        <v>54000</v>
      </c>
      <c r="AF112" s="510">
        <f t="shared" si="12"/>
        <v>54000</v>
      </c>
      <c r="AG112" s="510">
        <f t="shared" si="12"/>
        <v>54000</v>
      </c>
      <c r="AH112" s="510">
        <f t="shared" si="12"/>
        <v>54000</v>
      </c>
      <c r="AI112" s="510">
        <f t="shared" si="12"/>
        <v>54000</v>
      </c>
      <c r="AJ112" s="510">
        <f t="shared" si="12"/>
        <v>54000</v>
      </c>
      <c r="AK112" s="510">
        <f t="shared" si="12"/>
        <v>54000</v>
      </c>
      <c r="AL112" s="510">
        <f t="shared" si="12"/>
        <v>54000</v>
      </c>
      <c r="AM112" s="510">
        <f t="shared" si="12"/>
        <v>54000</v>
      </c>
      <c r="AN112" s="510">
        <f t="shared" si="12"/>
        <v>54000</v>
      </c>
      <c r="AO112" s="446"/>
      <c r="AP112" s="446"/>
      <c r="AQ112" s="446"/>
      <c r="AR112" s="446"/>
      <c r="AS112" s="446"/>
      <c r="AT112" s="446"/>
      <c r="AU112" s="446"/>
      <c r="AV112" s="446"/>
      <c r="AW112" s="446"/>
      <c r="AX112" s="446"/>
      <c r="AY112" s="446"/>
      <c r="AZ112" s="446"/>
      <c r="BA112" s="446"/>
      <c r="BB112" s="446"/>
      <c r="BC112" s="446"/>
      <c r="BD112" s="446"/>
      <c r="BE112" s="446"/>
      <c r="BF112" s="446"/>
      <c r="BG112" s="446"/>
      <c r="BH112" s="446"/>
      <c r="BI112" s="446"/>
      <c r="BJ112" s="446"/>
      <c r="BK112" s="446"/>
      <c r="BL112" s="446"/>
      <c r="BM112" s="446"/>
      <c r="BN112" s="446"/>
      <c r="BO112" s="446"/>
      <c r="BP112" s="446"/>
      <c r="BQ112" s="446"/>
      <c r="BR112" s="446"/>
      <c r="BS112" s="446"/>
      <c r="BT112" s="446"/>
      <c r="BU112" s="446"/>
      <c r="BV112" s="446"/>
      <c r="BW112" s="446"/>
      <c r="BX112" s="446"/>
      <c r="BY112" s="446"/>
    </row>
    <row r="113" spans="7:77" x14ac:dyDescent="0.45">
      <c r="G113" s="481">
        <v>43922</v>
      </c>
      <c r="H113" s="446"/>
      <c r="I113" s="481">
        <v>43922</v>
      </c>
      <c r="J113" s="446"/>
      <c r="K113" s="481">
        <v>43922</v>
      </c>
      <c r="L113" s="446"/>
      <c r="M113" s="446"/>
      <c r="N113" s="446"/>
      <c r="O113" s="446"/>
      <c r="P113" s="446"/>
      <c r="Q113" s="446"/>
      <c r="R113" s="446"/>
      <c r="S113" s="446"/>
      <c r="T113" s="446"/>
      <c r="U113" s="446"/>
      <c r="V113" s="510">
        <f>U$99*U$100*0.6/20</f>
        <v>54000</v>
      </c>
      <c r="W113" s="510">
        <f t="shared" si="11"/>
        <v>54000</v>
      </c>
      <c r="X113" s="510">
        <f t="shared" si="11"/>
        <v>54000</v>
      </c>
      <c r="Y113" s="510">
        <f t="shared" si="11"/>
        <v>54000</v>
      </c>
      <c r="Z113" s="510">
        <f t="shared" si="11"/>
        <v>54000</v>
      </c>
      <c r="AA113" s="510">
        <f t="shared" si="11"/>
        <v>54000</v>
      </c>
      <c r="AB113" s="510">
        <f t="shared" si="11"/>
        <v>54000</v>
      </c>
      <c r="AC113" s="510">
        <f t="shared" si="12"/>
        <v>54000</v>
      </c>
      <c r="AD113" s="510">
        <f t="shared" si="12"/>
        <v>54000</v>
      </c>
      <c r="AE113" s="510">
        <f t="shared" si="12"/>
        <v>54000</v>
      </c>
      <c r="AF113" s="510">
        <f t="shared" si="12"/>
        <v>54000</v>
      </c>
      <c r="AG113" s="510">
        <f t="shared" si="12"/>
        <v>54000</v>
      </c>
      <c r="AH113" s="510">
        <f t="shared" si="12"/>
        <v>54000</v>
      </c>
      <c r="AI113" s="510">
        <f t="shared" si="12"/>
        <v>54000</v>
      </c>
      <c r="AJ113" s="510">
        <f t="shared" si="12"/>
        <v>54000</v>
      </c>
      <c r="AK113" s="510">
        <f t="shared" si="12"/>
        <v>54000</v>
      </c>
      <c r="AL113" s="510">
        <f t="shared" si="12"/>
        <v>54000</v>
      </c>
      <c r="AM113" s="510">
        <f t="shared" si="12"/>
        <v>54000</v>
      </c>
      <c r="AN113" s="510">
        <f t="shared" si="12"/>
        <v>54000</v>
      </c>
      <c r="AO113" s="510">
        <f t="shared" si="12"/>
        <v>54000</v>
      </c>
      <c r="AP113" s="446"/>
      <c r="AQ113" s="446"/>
      <c r="AR113" s="446"/>
      <c r="AS113" s="446"/>
      <c r="AT113" s="446"/>
      <c r="AU113" s="446"/>
      <c r="AV113" s="446"/>
      <c r="AW113" s="446"/>
      <c r="AX113" s="446"/>
      <c r="AY113" s="446"/>
      <c r="AZ113" s="446"/>
      <c r="BA113" s="446"/>
      <c r="BB113" s="446"/>
      <c r="BC113" s="446"/>
      <c r="BD113" s="446"/>
      <c r="BE113" s="446"/>
      <c r="BF113" s="446"/>
      <c r="BG113" s="446"/>
      <c r="BH113" s="446"/>
      <c r="BI113" s="446"/>
      <c r="BJ113" s="446"/>
      <c r="BK113" s="446"/>
      <c r="BL113" s="446"/>
      <c r="BM113" s="446"/>
      <c r="BN113" s="446"/>
      <c r="BO113" s="446"/>
      <c r="BP113" s="446"/>
      <c r="BQ113" s="446"/>
      <c r="BR113" s="446"/>
      <c r="BS113" s="446"/>
      <c r="BT113" s="446"/>
      <c r="BU113" s="446"/>
      <c r="BV113" s="446"/>
      <c r="BW113" s="446"/>
      <c r="BX113" s="446"/>
      <c r="BY113" s="446"/>
    </row>
    <row r="114" spans="7:77" x14ac:dyDescent="0.45">
      <c r="G114" s="481">
        <v>43952</v>
      </c>
      <c r="H114" s="446"/>
      <c r="I114" s="481">
        <v>43952</v>
      </c>
      <c r="J114" s="446"/>
      <c r="K114" s="481">
        <v>43952</v>
      </c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510">
        <f>V$99*V$100*0.6/20</f>
        <v>63000</v>
      </c>
      <c r="X114" s="510">
        <f t="shared" si="11"/>
        <v>63000</v>
      </c>
      <c r="Y114" s="510">
        <f t="shared" si="11"/>
        <v>63000</v>
      </c>
      <c r="Z114" s="510">
        <f t="shared" si="11"/>
        <v>63000</v>
      </c>
      <c r="AA114" s="510">
        <f t="shared" si="11"/>
        <v>63000</v>
      </c>
      <c r="AB114" s="510">
        <f t="shared" si="11"/>
        <v>63000</v>
      </c>
      <c r="AC114" s="510">
        <f t="shared" si="12"/>
        <v>63000</v>
      </c>
      <c r="AD114" s="510">
        <f t="shared" si="12"/>
        <v>63000</v>
      </c>
      <c r="AE114" s="510">
        <f t="shared" si="12"/>
        <v>63000</v>
      </c>
      <c r="AF114" s="510">
        <f t="shared" si="12"/>
        <v>63000</v>
      </c>
      <c r="AG114" s="510">
        <f t="shared" si="12"/>
        <v>63000</v>
      </c>
      <c r="AH114" s="510">
        <f t="shared" si="12"/>
        <v>63000</v>
      </c>
      <c r="AI114" s="510">
        <f t="shared" si="12"/>
        <v>63000</v>
      </c>
      <c r="AJ114" s="510">
        <f t="shared" si="12"/>
        <v>63000</v>
      </c>
      <c r="AK114" s="510">
        <f t="shared" si="12"/>
        <v>63000</v>
      </c>
      <c r="AL114" s="510">
        <f t="shared" si="12"/>
        <v>63000</v>
      </c>
      <c r="AM114" s="510">
        <f t="shared" si="12"/>
        <v>63000</v>
      </c>
      <c r="AN114" s="510">
        <f t="shared" si="12"/>
        <v>63000</v>
      </c>
      <c r="AO114" s="510">
        <f t="shared" si="12"/>
        <v>63000</v>
      </c>
      <c r="AP114" s="510">
        <f t="shared" si="12"/>
        <v>63000</v>
      </c>
      <c r="AQ114" s="446"/>
      <c r="AR114" s="446"/>
      <c r="AS114" s="446"/>
      <c r="AT114" s="446"/>
      <c r="AU114" s="446"/>
      <c r="AV114" s="446"/>
      <c r="AW114" s="446"/>
      <c r="AX114" s="446"/>
      <c r="AY114" s="446"/>
      <c r="AZ114" s="446"/>
      <c r="BA114" s="446"/>
      <c r="BB114" s="446"/>
      <c r="BC114" s="446"/>
      <c r="BD114" s="446"/>
      <c r="BE114" s="446"/>
      <c r="BF114" s="446"/>
      <c r="BG114" s="446"/>
      <c r="BH114" s="446"/>
      <c r="BI114" s="446"/>
      <c r="BJ114" s="446"/>
      <c r="BK114" s="446"/>
      <c r="BL114" s="446"/>
      <c r="BM114" s="446"/>
      <c r="BN114" s="446"/>
      <c r="BO114" s="446"/>
      <c r="BP114" s="446"/>
      <c r="BQ114" s="446"/>
      <c r="BR114" s="446"/>
      <c r="BS114" s="446"/>
      <c r="BT114" s="446"/>
      <c r="BU114" s="446"/>
      <c r="BV114" s="446"/>
      <c r="BW114" s="446"/>
      <c r="BX114" s="446"/>
      <c r="BY114" s="446"/>
    </row>
    <row r="115" spans="7:77" x14ac:dyDescent="0.45">
      <c r="G115" s="481">
        <v>43983</v>
      </c>
      <c r="H115" s="446"/>
      <c r="I115" s="481">
        <v>43983</v>
      </c>
      <c r="J115" s="446"/>
      <c r="K115" s="481">
        <v>43983</v>
      </c>
      <c r="L115" s="446"/>
      <c r="M115" s="446"/>
      <c r="N115" s="446"/>
      <c r="O115" s="446"/>
      <c r="P115" s="446"/>
      <c r="Q115" s="446"/>
      <c r="R115" s="446"/>
      <c r="S115" s="446"/>
      <c r="T115" s="446"/>
      <c r="U115" s="446"/>
      <c r="V115" s="446"/>
      <c r="W115" s="446"/>
      <c r="X115" s="510">
        <f>W$99*W$100*0.6/20</f>
        <v>63000</v>
      </c>
      <c r="Y115" s="510">
        <f t="shared" si="11"/>
        <v>63000</v>
      </c>
      <c r="Z115" s="510">
        <f t="shared" si="11"/>
        <v>63000</v>
      </c>
      <c r="AA115" s="510">
        <f t="shared" si="11"/>
        <v>63000</v>
      </c>
      <c r="AB115" s="510">
        <f t="shared" si="11"/>
        <v>63000</v>
      </c>
      <c r="AC115" s="510">
        <f t="shared" si="12"/>
        <v>63000</v>
      </c>
      <c r="AD115" s="510">
        <f t="shared" si="12"/>
        <v>63000</v>
      </c>
      <c r="AE115" s="510">
        <f t="shared" si="12"/>
        <v>63000</v>
      </c>
      <c r="AF115" s="510">
        <f t="shared" si="12"/>
        <v>63000</v>
      </c>
      <c r="AG115" s="510">
        <f t="shared" si="12"/>
        <v>63000</v>
      </c>
      <c r="AH115" s="510">
        <f t="shared" si="12"/>
        <v>63000</v>
      </c>
      <c r="AI115" s="510">
        <f t="shared" si="12"/>
        <v>63000</v>
      </c>
      <c r="AJ115" s="510">
        <f t="shared" si="12"/>
        <v>63000</v>
      </c>
      <c r="AK115" s="510">
        <f t="shared" si="12"/>
        <v>63000</v>
      </c>
      <c r="AL115" s="510">
        <f t="shared" si="12"/>
        <v>63000</v>
      </c>
      <c r="AM115" s="510">
        <f t="shared" si="12"/>
        <v>63000</v>
      </c>
      <c r="AN115" s="510">
        <f t="shared" si="12"/>
        <v>63000</v>
      </c>
      <c r="AO115" s="510">
        <f t="shared" si="12"/>
        <v>63000</v>
      </c>
      <c r="AP115" s="510">
        <f t="shared" si="12"/>
        <v>63000</v>
      </c>
      <c r="AQ115" s="510">
        <f t="shared" si="12"/>
        <v>63000</v>
      </c>
      <c r="AR115" s="446"/>
      <c r="AS115" s="446"/>
      <c r="AT115" s="446"/>
      <c r="AU115" s="446"/>
      <c r="AV115" s="446"/>
      <c r="AW115" s="446"/>
      <c r="AX115" s="446"/>
      <c r="AY115" s="446"/>
      <c r="AZ115" s="446"/>
      <c r="BA115" s="446"/>
      <c r="BB115" s="446"/>
      <c r="BC115" s="446"/>
      <c r="BD115" s="446"/>
      <c r="BE115" s="446"/>
      <c r="BF115" s="446"/>
      <c r="BG115" s="446"/>
      <c r="BH115" s="446"/>
      <c r="BI115" s="446"/>
      <c r="BJ115" s="446"/>
      <c r="BK115" s="446"/>
      <c r="BL115" s="446"/>
      <c r="BM115" s="446"/>
      <c r="BN115" s="446"/>
      <c r="BO115" s="446"/>
      <c r="BP115" s="446"/>
      <c r="BQ115" s="446"/>
      <c r="BR115" s="446"/>
      <c r="BS115" s="446"/>
      <c r="BT115" s="446"/>
      <c r="BU115" s="446"/>
      <c r="BV115" s="446"/>
      <c r="BW115" s="446"/>
      <c r="BX115" s="446"/>
      <c r="BY115" s="446"/>
    </row>
    <row r="116" spans="7:77" x14ac:dyDescent="0.45">
      <c r="G116" s="481">
        <v>44013</v>
      </c>
      <c r="H116" s="446"/>
      <c r="I116" s="481">
        <v>44013</v>
      </c>
      <c r="J116" s="446"/>
      <c r="K116" s="481">
        <v>44013</v>
      </c>
      <c r="L116" s="446"/>
      <c r="M116" s="446"/>
      <c r="N116" s="446"/>
      <c r="O116" s="446"/>
      <c r="P116" s="446"/>
      <c r="Q116" s="446"/>
      <c r="R116" s="446"/>
      <c r="S116" s="446"/>
      <c r="T116" s="446"/>
      <c r="U116" s="446"/>
      <c r="V116" s="446"/>
      <c r="W116" s="446"/>
      <c r="X116" s="446"/>
      <c r="Y116" s="510">
        <f>X$99*X$100*0.6/20</f>
        <v>63000</v>
      </c>
      <c r="Z116" s="510">
        <f t="shared" si="11"/>
        <v>63000</v>
      </c>
      <c r="AA116" s="510">
        <f t="shared" si="11"/>
        <v>63000</v>
      </c>
      <c r="AB116" s="510">
        <f t="shared" si="11"/>
        <v>63000</v>
      </c>
      <c r="AC116" s="510">
        <f t="shared" si="12"/>
        <v>63000</v>
      </c>
      <c r="AD116" s="510">
        <f t="shared" si="12"/>
        <v>63000</v>
      </c>
      <c r="AE116" s="510">
        <f t="shared" si="12"/>
        <v>63000</v>
      </c>
      <c r="AF116" s="510">
        <f t="shared" si="12"/>
        <v>63000</v>
      </c>
      <c r="AG116" s="510">
        <f t="shared" si="12"/>
        <v>63000</v>
      </c>
      <c r="AH116" s="510">
        <f t="shared" si="12"/>
        <v>63000</v>
      </c>
      <c r="AI116" s="510">
        <f t="shared" si="12"/>
        <v>63000</v>
      </c>
      <c r="AJ116" s="510">
        <f t="shared" si="12"/>
        <v>63000</v>
      </c>
      <c r="AK116" s="510">
        <f t="shared" si="12"/>
        <v>63000</v>
      </c>
      <c r="AL116" s="510">
        <f t="shared" si="12"/>
        <v>63000</v>
      </c>
      <c r="AM116" s="510">
        <f t="shared" si="12"/>
        <v>63000</v>
      </c>
      <c r="AN116" s="510">
        <f t="shared" si="12"/>
        <v>63000</v>
      </c>
      <c r="AO116" s="510">
        <f t="shared" si="12"/>
        <v>63000</v>
      </c>
      <c r="AP116" s="510">
        <f t="shared" si="12"/>
        <v>63000</v>
      </c>
      <c r="AQ116" s="510">
        <f t="shared" si="12"/>
        <v>63000</v>
      </c>
      <c r="AR116" s="510">
        <f t="shared" si="12"/>
        <v>63000</v>
      </c>
      <c r="AS116" s="446"/>
      <c r="AT116" s="446"/>
      <c r="AU116" s="446"/>
      <c r="AV116" s="446"/>
      <c r="AW116" s="446"/>
      <c r="AX116" s="446"/>
      <c r="AY116" s="446"/>
      <c r="AZ116" s="446"/>
      <c r="BA116" s="446"/>
      <c r="BB116" s="446"/>
      <c r="BC116" s="446"/>
      <c r="BD116" s="446"/>
      <c r="BE116" s="446"/>
      <c r="BF116" s="446"/>
      <c r="BG116" s="446"/>
      <c r="BH116" s="446"/>
      <c r="BI116" s="446"/>
      <c r="BJ116" s="446"/>
      <c r="BK116" s="446"/>
      <c r="BL116" s="446"/>
      <c r="BM116" s="446"/>
      <c r="BN116" s="446"/>
      <c r="BO116" s="446"/>
      <c r="BP116" s="446"/>
      <c r="BQ116" s="446"/>
      <c r="BR116" s="446"/>
      <c r="BS116" s="446"/>
      <c r="BT116" s="446"/>
      <c r="BU116" s="446"/>
      <c r="BV116" s="446"/>
      <c r="BW116" s="446"/>
      <c r="BX116" s="446"/>
      <c r="BY116" s="446"/>
    </row>
    <row r="117" spans="7:77" x14ac:dyDescent="0.45">
      <c r="G117" s="481">
        <v>44044</v>
      </c>
      <c r="H117" s="446"/>
      <c r="I117" s="481">
        <v>44044</v>
      </c>
      <c r="J117" s="446"/>
      <c r="K117" s="481">
        <v>44044</v>
      </c>
      <c r="L117" s="446"/>
      <c r="M117" s="446"/>
      <c r="N117" s="446"/>
      <c r="O117" s="446"/>
      <c r="P117" s="446"/>
      <c r="Q117" s="446"/>
      <c r="R117" s="446"/>
      <c r="S117" s="446"/>
      <c r="T117" s="446"/>
      <c r="U117" s="446"/>
      <c r="V117" s="446"/>
      <c r="W117" s="446"/>
      <c r="X117" s="446"/>
      <c r="Y117" s="446"/>
      <c r="Z117" s="510">
        <f>Y$99*Y$100*0.6/20</f>
        <v>63000</v>
      </c>
      <c r="AA117" s="510">
        <f t="shared" si="11"/>
        <v>63000</v>
      </c>
      <c r="AB117" s="510">
        <f t="shared" si="11"/>
        <v>63000</v>
      </c>
      <c r="AC117" s="510">
        <f t="shared" si="12"/>
        <v>63000</v>
      </c>
      <c r="AD117" s="510">
        <f t="shared" si="12"/>
        <v>63000</v>
      </c>
      <c r="AE117" s="510">
        <f t="shared" si="12"/>
        <v>63000</v>
      </c>
      <c r="AF117" s="510">
        <f t="shared" si="12"/>
        <v>63000</v>
      </c>
      <c r="AG117" s="510">
        <f t="shared" si="12"/>
        <v>63000</v>
      </c>
      <c r="AH117" s="510">
        <f t="shared" si="12"/>
        <v>63000</v>
      </c>
      <c r="AI117" s="510">
        <f t="shared" si="12"/>
        <v>63000</v>
      </c>
      <c r="AJ117" s="510">
        <f t="shared" si="12"/>
        <v>63000</v>
      </c>
      <c r="AK117" s="510">
        <f t="shared" si="12"/>
        <v>63000</v>
      </c>
      <c r="AL117" s="510">
        <f t="shared" si="12"/>
        <v>63000</v>
      </c>
      <c r="AM117" s="510">
        <f t="shared" si="12"/>
        <v>63000</v>
      </c>
      <c r="AN117" s="510">
        <f t="shared" si="12"/>
        <v>63000</v>
      </c>
      <c r="AO117" s="510">
        <f t="shared" si="12"/>
        <v>63000</v>
      </c>
      <c r="AP117" s="510">
        <f t="shared" si="12"/>
        <v>63000</v>
      </c>
      <c r="AQ117" s="510">
        <f t="shared" si="12"/>
        <v>63000</v>
      </c>
      <c r="AR117" s="510">
        <f t="shared" si="12"/>
        <v>63000</v>
      </c>
      <c r="AS117" s="510">
        <f t="shared" ref="AS117:BH135" si="13">+AR117</f>
        <v>63000</v>
      </c>
      <c r="AT117" s="446"/>
      <c r="AU117" s="446"/>
      <c r="AV117" s="446"/>
      <c r="AW117" s="446"/>
      <c r="AX117" s="446"/>
      <c r="AY117" s="446"/>
      <c r="AZ117" s="446"/>
      <c r="BA117" s="446"/>
      <c r="BB117" s="446"/>
      <c r="BC117" s="446"/>
      <c r="BD117" s="446"/>
      <c r="BE117" s="446"/>
      <c r="BF117" s="446"/>
      <c r="BG117" s="446"/>
      <c r="BH117" s="446"/>
      <c r="BI117" s="446"/>
      <c r="BJ117" s="446"/>
      <c r="BK117" s="446"/>
      <c r="BL117" s="446"/>
      <c r="BM117" s="446"/>
      <c r="BN117" s="446"/>
      <c r="BO117" s="446"/>
      <c r="BP117" s="446"/>
      <c r="BQ117" s="446"/>
      <c r="BR117" s="446"/>
      <c r="BS117" s="446"/>
      <c r="BT117" s="446"/>
      <c r="BU117" s="446"/>
      <c r="BV117" s="446"/>
      <c r="BW117" s="446"/>
      <c r="BX117" s="446"/>
      <c r="BY117" s="446"/>
    </row>
    <row r="118" spans="7:77" x14ac:dyDescent="0.45">
      <c r="G118" s="481">
        <v>44075</v>
      </c>
      <c r="H118" s="446"/>
      <c r="I118" s="481">
        <v>44075</v>
      </c>
      <c r="J118" s="446"/>
      <c r="K118" s="481">
        <v>44075</v>
      </c>
      <c r="L118" s="446"/>
      <c r="M118" s="446"/>
      <c r="N118" s="446"/>
      <c r="O118" s="446"/>
      <c r="P118" s="446"/>
      <c r="Q118" s="446"/>
      <c r="R118" s="446"/>
      <c r="S118" s="446"/>
      <c r="T118" s="446"/>
      <c r="U118" s="446"/>
      <c r="V118" s="446"/>
      <c r="W118" s="446"/>
      <c r="X118" s="446"/>
      <c r="Y118" s="446"/>
      <c r="Z118" s="446"/>
      <c r="AA118" s="510">
        <f>Z$99*Z$100*0.6/20</f>
        <v>63000</v>
      </c>
      <c r="AB118" s="510">
        <f t="shared" si="11"/>
        <v>63000</v>
      </c>
      <c r="AC118" s="510">
        <f t="shared" si="12"/>
        <v>63000</v>
      </c>
      <c r="AD118" s="510">
        <f t="shared" si="12"/>
        <v>63000</v>
      </c>
      <c r="AE118" s="510">
        <f t="shared" si="12"/>
        <v>63000</v>
      </c>
      <c r="AF118" s="510">
        <f t="shared" si="12"/>
        <v>63000</v>
      </c>
      <c r="AG118" s="510">
        <f t="shared" si="12"/>
        <v>63000</v>
      </c>
      <c r="AH118" s="510">
        <f t="shared" si="12"/>
        <v>63000</v>
      </c>
      <c r="AI118" s="510">
        <f t="shared" si="12"/>
        <v>63000</v>
      </c>
      <c r="AJ118" s="510">
        <f t="shared" si="12"/>
        <v>63000</v>
      </c>
      <c r="AK118" s="510">
        <f t="shared" si="12"/>
        <v>63000</v>
      </c>
      <c r="AL118" s="510">
        <f t="shared" si="12"/>
        <v>63000</v>
      </c>
      <c r="AM118" s="510">
        <f t="shared" si="12"/>
        <v>63000</v>
      </c>
      <c r="AN118" s="510">
        <f t="shared" si="12"/>
        <v>63000</v>
      </c>
      <c r="AO118" s="510">
        <f t="shared" si="12"/>
        <v>63000</v>
      </c>
      <c r="AP118" s="510">
        <f t="shared" si="12"/>
        <v>63000</v>
      </c>
      <c r="AQ118" s="510">
        <f t="shared" si="12"/>
        <v>63000</v>
      </c>
      <c r="AR118" s="510">
        <f t="shared" si="12"/>
        <v>63000</v>
      </c>
      <c r="AS118" s="510">
        <f t="shared" si="13"/>
        <v>63000</v>
      </c>
      <c r="AT118" s="510">
        <f t="shared" si="13"/>
        <v>63000</v>
      </c>
      <c r="AU118" s="446"/>
      <c r="AV118" s="446"/>
      <c r="AW118" s="446"/>
      <c r="AX118" s="446"/>
      <c r="AY118" s="446"/>
      <c r="AZ118" s="446"/>
      <c r="BA118" s="446"/>
      <c r="BB118" s="446"/>
      <c r="BC118" s="446"/>
      <c r="BD118" s="446"/>
      <c r="BE118" s="446"/>
      <c r="BF118" s="446"/>
      <c r="BG118" s="446"/>
      <c r="BH118" s="446"/>
      <c r="BI118" s="446"/>
      <c r="BJ118" s="446"/>
      <c r="BK118" s="446"/>
      <c r="BL118" s="446"/>
      <c r="BM118" s="446"/>
      <c r="BN118" s="446"/>
      <c r="BO118" s="446"/>
      <c r="BP118" s="446"/>
      <c r="BQ118" s="446"/>
      <c r="BR118" s="446"/>
      <c r="BS118" s="446"/>
      <c r="BT118" s="446"/>
      <c r="BU118" s="446"/>
      <c r="BV118" s="446"/>
      <c r="BW118" s="446"/>
      <c r="BX118" s="446"/>
      <c r="BY118" s="446"/>
    </row>
    <row r="119" spans="7:77" x14ac:dyDescent="0.45">
      <c r="G119" s="481">
        <v>44105</v>
      </c>
      <c r="H119" s="446"/>
      <c r="I119" s="481">
        <v>44105</v>
      </c>
      <c r="J119" s="446"/>
      <c r="K119" s="481">
        <v>44105</v>
      </c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510">
        <f>AA$99*AA$100*0.6/20</f>
        <v>63000</v>
      </c>
      <c r="AC119" s="510">
        <f t="shared" si="12"/>
        <v>63000</v>
      </c>
      <c r="AD119" s="510">
        <f t="shared" si="12"/>
        <v>63000</v>
      </c>
      <c r="AE119" s="510">
        <f t="shared" si="12"/>
        <v>63000</v>
      </c>
      <c r="AF119" s="510">
        <f t="shared" si="12"/>
        <v>63000</v>
      </c>
      <c r="AG119" s="510">
        <f t="shared" si="12"/>
        <v>63000</v>
      </c>
      <c r="AH119" s="510">
        <f t="shared" si="12"/>
        <v>63000</v>
      </c>
      <c r="AI119" s="510">
        <f t="shared" si="12"/>
        <v>63000</v>
      </c>
      <c r="AJ119" s="510">
        <f t="shared" si="12"/>
        <v>63000</v>
      </c>
      <c r="AK119" s="510">
        <f t="shared" si="12"/>
        <v>63000</v>
      </c>
      <c r="AL119" s="510">
        <f t="shared" si="12"/>
        <v>63000</v>
      </c>
      <c r="AM119" s="510">
        <f t="shared" si="12"/>
        <v>63000</v>
      </c>
      <c r="AN119" s="510">
        <f t="shared" si="12"/>
        <v>63000</v>
      </c>
      <c r="AO119" s="510">
        <f t="shared" si="12"/>
        <v>63000</v>
      </c>
      <c r="AP119" s="510">
        <f t="shared" si="12"/>
        <v>63000</v>
      </c>
      <c r="AQ119" s="510">
        <f t="shared" si="12"/>
        <v>63000</v>
      </c>
      <c r="AR119" s="510">
        <f t="shared" si="12"/>
        <v>63000</v>
      </c>
      <c r="AS119" s="510">
        <f t="shared" si="13"/>
        <v>63000</v>
      </c>
      <c r="AT119" s="510">
        <f t="shared" si="13"/>
        <v>63000</v>
      </c>
      <c r="AU119" s="510">
        <f t="shared" si="13"/>
        <v>63000</v>
      </c>
      <c r="AV119" s="446"/>
      <c r="AW119" s="446"/>
      <c r="AX119" s="446"/>
      <c r="AY119" s="446"/>
      <c r="AZ119" s="446"/>
      <c r="BA119" s="446"/>
      <c r="BB119" s="446"/>
      <c r="BC119" s="446"/>
      <c r="BD119" s="446"/>
      <c r="BE119" s="446"/>
      <c r="BF119" s="446"/>
      <c r="BG119" s="446"/>
      <c r="BH119" s="446"/>
      <c r="BI119" s="446"/>
      <c r="BJ119" s="446"/>
      <c r="BK119" s="446"/>
      <c r="BL119" s="446"/>
      <c r="BM119" s="446"/>
      <c r="BN119" s="446"/>
      <c r="BO119" s="446"/>
      <c r="BP119" s="446"/>
      <c r="BQ119" s="446"/>
      <c r="BR119" s="446"/>
      <c r="BS119" s="446"/>
      <c r="BT119" s="446"/>
      <c r="BU119" s="446"/>
      <c r="BV119" s="446"/>
      <c r="BW119" s="446"/>
      <c r="BX119" s="446"/>
      <c r="BY119" s="446"/>
    </row>
    <row r="120" spans="7:77" x14ac:dyDescent="0.45">
      <c r="G120" s="481">
        <v>44136</v>
      </c>
      <c r="H120" s="446"/>
      <c r="I120" s="481">
        <v>44136</v>
      </c>
      <c r="J120" s="446"/>
      <c r="K120" s="481">
        <v>44136</v>
      </c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6"/>
      <c r="AA120" s="446"/>
      <c r="AB120" s="446"/>
      <c r="AC120" s="510">
        <f>AB$99*AB$100*0.6/20</f>
        <v>63000</v>
      </c>
      <c r="AD120" s="510">
        <f t="shared" si="12"/>
        <v>63000</v>
      </c>
      <c r="AE120" s="510">
        <f t="shared" si="12"/>
        <v>63000</v>
      </c>
      <c r="AF120" s="510">
        <f t="shared" si="12"/>
        <v>63000</v>
      </c>
      <c r="AG120" s="510">
        <f t="shared" si="12"/>
        <v>63000</v>
      </c>
      <c r="AH120" s="510">
        <f t="shared" si="12"/>
        <v>63000</v>
      </c>
      <c r="AI120" s="510">
        <f t="shared" si="12"/>
        <v>63000</v>
      </c>
      <c r="AJ120" s="510">
        <f t="shared" si="12"/>
        <v>63000</v>
      </c>
      <c r="AK120" s="510">
        <f t="shared" si="12"/>
        <v>63000</v>
      </c>
      <c r="AL120" s="510">
        <f t="shared" si="12"/>
        <v>63000</v>
      </c>
      <c r="AM120" s="510">
        <f t="shared" si="12"/>
        <v>63000</v>
      </c>
      <c r="AN120" s="510">
        <f t="shared" si="12"/>
        <v>63000</v>
      </c>
      <c r="AO120" s="510">
        <f t="shared" si="12"/>
        <v>63000</v>
      </c>
      <c r="AP120" s="510">
        <f t="shared" si="12"/>
        <v>63000</v>
      </c>
      <c r="AQ120" s="510">
        <f t="shared" si="12"/>
        <v>63000</v>
      </c>
      <c r="AR120" s="510">
        <f t="shared" si="12"/>
        <v>63000</v>
      </c>
      <c r="AS120" s="510">
        <f t="shared" si="13"/>
        <v>63000</v>
      </c>
      <c r="AT120" s="510">
        <f t="shared" si="13"/>
        <v>63000</v>
      </c>
      <c r="AU120" s="510">
        <f t="shared" si="13"/>
        <v>63000</v>
      </c>
      <c r="AV120" s="510">
        <f t="shared" si="13"/>
        <v>63000</v>
      </c>
      <c r="AW120" s="446"/>
      <c r="AX120" s="446"/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446"/>
      <c r="BJ120" s="446"/>
      <c r="BK120" s="446"/>
      <c r="BL120" s="446"/>
      <c r="BM120" s="446"/>
      <c r="BN120" s="446"/>
      <c r="BO120" s="446"/>
      <c r="BP120" s="446"/>
      <c r="BQ120" s="446"/>
      <c r="BR120" s="446"/>
      <c r="BS120" s="446"/>
      <c r="BT120" s="446"/>
      <c r="BU120" s="446"/>
      <c r="BV120" s="446"/>
      <c r="BW120" s="446"/>
      <c r="BX120" s="446"/>
      <c r="BY120" s="446"/>
    </row>
    <row r="121" spans="7:77" x14ac:dyDescent="0.45">
      <c r="G121" s="481">
        <v>44166</v>
      </c>
      <c r="H121" s="446"/>
      <c r="I121" s="481">
        <v>44166</v>
      </c>
      <c r="J121" s="446"/>
      <c r="K121" s="481">
        <v>44166</v>
      </c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6"/>
      <c r="AC121" s="446"/>
      <c r="AD121" s="510">
        <f>AC$99*AC$100*0.6/20</f>
        <v>63000</v>
      </c>
      <c r="AE121" s="510">
        <f t="shared" ref="AE121:AR133" si="14">+AD121</f>
        <v>63000</v>
      </c>
      <c r="AF121" s="510">
        <f t="shared" si="14"/>
        <v>63000</v>
      </c>
      <c r="AG121" s="510">
        <f t="shared" si="14"/>
        <v>63000</v>
      </c>
      <c r="AH121" s="510">
        <f t="shared" si="14"/>
        <v>63000</v>
      </c>
      <c r="AI121" s="510">
        <f t="shared" si="14"/>
        <v>63000</v>
      </c>
      <c r="AJ121" s="510">
        <f t="shared" si="14"/>
        <v>63000</v>
      </c>
      <c r="AK121" s="510">
        <f t="shared" si="14"/>
        <v>63000</v>
      </c>
      <c r="AL121" s="510">
        <f t="shared" si="14"/>
        <v>63000</v>
      </c>
      <c r="AM121" s="510">
        <f t="shared" si="14"/>
        <v>63000</v>
      </c>
      <c r="AN121" s="510">
        <f t="shared" si="14"/>
        <v>63000</v>
      </c>
      <c r="AO121" s="510">
        <f t="shared" si="14"/>
        <v>63000</v>
      </c>
      <c r="AP121" s="510">
        <f t="shared" si="14"/>
        <v>63000</v>
      </c>
      <c r="AQ121" s="510">
        <f t="shared" si="14"/>
        <v>63000</v>
      </c>
      <c r="AR121" s="510">
        <f t="shared" si="14"/>
        <v>63000</v>
      </c>
      <c r="AS121" s="510">
        <f t="shared" si="13"/>
        <v>63000</v>
      </c>
      <c r="AT121" s="510">
        <f t="shared" si="13"/>
        <v>63000</v>
      </c>
      <c r="AU121" s="510">
        <f t="shared" si="13"/>
        <v>63000</v>
      </c>
      <c r="AV121" s="510">
        <f t="shared" si="13"/>
        <v>63000</v>
      </c>
      <c r="AW121" s="510">
        <f t="shared" si="13"/>
        <v>63000</v>
      </c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  <c r="BI121" s="446"/>
      <c r="BJ121" s="446"/>
      <c r="BK121" s="446"/>
      <c r="BL121" s="446"/>
      <c r="BM121" s="446"/>
      <c r="BN121" s="446"/>
      <c r="BO121" s="446"/>
      <c r="BP121" s="446"/>
      <c r="BQ121" s="446"/>
      <c r="BR121" s="446"/>
      <c r="BS121" s="446"/>
      <c r="BT121" s="446"/>
      <c r="BU121" s="446"/>
      <c r="BV121" s="446"/>
      <c r="BW121" s="446"/>
      <c r="BX121" s="446"/>
      <c r="BY121" s="446"/>
    </row>
    <row r="122" spans="7:77" x14ac:dyDescent="0.45">
      <c r="G122" s="446"/>
      <c r="H122" s="446"/>
      <c r="I122" s="481">
        <v>44197</v>
      </c>
      <c r="J122" s="446"/>
      <c r="K122" s="481">
        <v>44197</v>
      </c>
      <c r="L122" s="446"/>
      <c r="M122" s="446"/>
      <c r="N122" s="446"/>
      <c r="O122" s="446"/>
      <c r="P122" s="446"/>
      <c r="Q122" s="446"/>
      <c r="R122" s="446"/>
      <c r="S122" s="446"/>
      <c r="T122" s="446"/>
      <c r="U122" s="446"/>
      <c r="V122" s="446"/>
      <c r="W122" s="446"/>
      <c r="X122" s="446"/>
      <c r="Y122" s="446"/>
      <c r="Z122" s="446"/>
      <c r="AA122" s="446"/>
      <c r="AB122" s="446"/>
      <c r="AC122" s="446"/>
      <c r="AD122" s="446"/>
      <c r="AE122" s="510">
        <f>AD$99*AD$100*0.6/20</f>
        <v>45000</v>
      </c>
      <c r="AF122" s="510">
        <f t="shared" si="14"/>
        <v>45000</v>
      </c>
      <c r="AG122" s="510">
        <f t="shared" si="14"/>
        <v>45000</v>
      </c>
      <c r="AH122" s="510">
        <f t="shared" si="14"/>
        <v>45000</v>
      </c>
      <c r="AI122" s="510">
        <f t="shared" si="14"/>
        <v>45000</v>
      </c>
      <c r="AJ122" s="510">
        <f t="shared" si="14"/>
        <v>45000</v>
      </c>
      <c r="AK122" s="510">
        <f t="shared" si="14"/>
        <v>45000</v>
      </c>
      <c r="AL122" s="510">
        <f t="shared" si="14"/>
        <v>45000</v>
      </c>
      <c r="AM122" s="510">
        <f t="shared" si="14"/>
        <v>45000</v>
      </c>
      <c r="AN122" s="510">
        <f t="shared" si="14"/>
        <v>45000</v>
      </c>
      <c r="AO122" s="510">
        <f t="shared" si="14"/>
        <v>45000</v>
      </c>
      <c r="AP122" s="510">
        <f t="shared" si="14"/>
        <v>45000</v>
      </c>
      <c r="AQ122" s="510">
        <f t="shared" si="14"/>
        <v>45000</v>
      </c>
      <c r="AR122" s="510">
        <f t="shared" si="14"/>
        <v>45000</v>
      </c>
      <c r="AS122" s="510">
        <f t="shared" si="13"/>
        <v>45000</v>
      </c>
      <c r="AT122" s="510">
        <f t="shared" si="13"/>
        <v>45000</v>
      </c>
      <c r="AU122" s="510">
        <f t="shared" si="13"/>
        <v>45000</v>
      </c>
      <c r="AV122" s="510">
        <f t="shared" si="13"/>
        <v>45000</v>
      </c>
      <c r="AW122" s="510">
        <f t="shared" si="13"/>
        <v>45000</v>
      </c>
      <c r="AX122" s="510">
        <f t="shared" si="13"/>
        <v>45000</v>
      </c>
      <c r="AY122" s="446"/>
      <c r="AZ122" s="446"/>
      <c r="BA122" s="446"/>
      <c r="BB122" s="446"/>
      <c r="BC122" s="446"/>
      <c r="BD122" s="446"/>
      <c r="BE122" s="446"/>
      <c r="BF122" s="446"/>
      <c r="BG122" s="446"/>
      <c r="BH122" s="446"/>
      <c r="BI122" s="446"/>
      <c r="BJ122" s="446"/>
      <c r="BK122" s="446"/>
      <c r="BL122" s="446"/>
      <c r="BM122" s="446"/>
      <c r="BN122" s="446"/>
      <c r="BO122" s="446"/>
      <c r="BP122" s="446"/>
      <c r="BQ122" s="446"/>
      <c r="BR122" s="446"/>
      <c r="BS122" s="446"/>
      <c r="BT122" s="446"/>
      <c r="BU122" s="446"/>
      <c r="BV122" s="446"/>
      <c r="BW122" s="446"/>
      <c r="BX122" s="446"/>
      <c r="BY122" s="446"/>
    </row>
    <row r="123" spans="7:77" x14ac:dyDescent="0.45">
      <c r="G123" s="446"/>
      <c r="H123" s="446"/>
      <c r="I123" s="481">
        <v>44228</v>
      </c>
      <c r="J123" s="446"/>
      <c r="K123" s="481">
        <v>44228</v>
      </c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446"/>
      <c r="AE123" s="446"/>
      <c r="AF123" s="510">
        <f>AE$99*AE$100*0.6/20</f>
        <v>45000</v>
      </c>
      <c r="AG123" s="510">
        <f t="shared" si="14"/>
        <v>45000</v>
      </c>
      <c r="AH123" s="510">
        <f t="shared" si="14"/>
        <v>45000</v>
      </c>
      <c r="AI123" s="510">
        <f t="shared" si="14"/>
        <v>45000</v>
      </c>
      <c r="AJ123" s="510">
        <f t="shared" si="14"/>
        <v>45000</v>
      </c>
      <c r="AK123" s="510">
        <f t="shared" si="14"/>
        <v>45000</v>
      </c>
      <c r="AL123" s="510">
        <f t="shared" si="14"/>
        <v>45000</v>
      </c>
      <c r="AM123" s="510">
        <f t="shared" si="14"/>
        <v>45000</v>
      </c>
      <c r="AN123" s="510">
        <f t="shared" si="14"/>
        <v>45000</v>
      </c>
      <c r="AO123" s="510">
        <f t="shared" si="14"/>
        <v>45000</v>
      </c>
      <c r="AP123" s="510">
        <f t="shared" si="14"/>
        <v>45000</v>
      </c>
      <c r="AQ123" s="510">
        <f t="shared" si="14"/>
        <v>45000</v>
      </c>
      <c r="AR123" s="510">
        <f t="shared" si="14"/>
        <v>45000</v>
      </c>
      <c r="AS123" s="510">
        <f t="shared" si="13"/>
        <v>45000</v>
      </c>
      <c r="AT123" s="510">
        <f t="shared" si="13"/>
        <v>45000</v>
      </c>
      <c r="AU123" s="510">
        <f t="shared" si="13"/>
        <v>45000</v>
      </c>
      <c r="AV123" s="510">
        <f t="shared" si="13"/>
        <v>45000</v>
      </c>
      <c r="AW123" s="510">
        <f t="shared" si="13"/>
        <v>45000</v>
      </c>
      <c r="AX123" s="510">
        <f t="shared" si="13"/>
        <v>45000</v>
      </c>
      <c r="AY123" s="510">
        <f t="shared" si="13"/>
        <v>45000</v>
      </c>
      <c r="AZ123" s="446"/>
      <c r="BA123" s="446"/>
      <c r="BB123" s="446"/>
      <c r="BC123" s="446"/>
      <c r="BD123" s="446"/>
      <c r="BE123" s="446"/>
      <c r="BF123" s="446"/>
      <c r="BG123" s="446"/>
      <c r="BH123" s="446"/>
      <c r="BI123" s="446"/>
      <c r="BJ123" s="446"/>
      <c r="BK123" s="446"/>
      <c r="BL123" s="446"/>
      <c r="BM123" s="446"/>
      <c r="BN123" s="446"/>
      <c r="BO123" s="446"/>
      <c r="BP123" s="446"/>
      <c r="BQ123" s="446"/>
      <c r="BR123" s="446"/>
      <c r="BS123" s="446"/>
      <c r="BT123" s="446"/>
      <c r="BU123" s="446"/>
      <c r="BV123" s="446"/>
      <c r="BW123" s="446"/>
      <c r="BX123" s="446"/>
      <c r="BY123" s="446"/>
    </row>
    <row r="124" spans="7:77" x14ac:dyDescent="0.45">
      <c r="G124" s="446"/>
      <c r="H124" s="446"/>
      <c r="I124" s="481">
        <v>44256</v>
      </c>
      <c r="J124" s="446"/>
      <c r="K124" s="481">
        <v>44256</v>
      </c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446"/>
      <c r="AD124" s="446"/>
      <c r="AE124" s="446"/>
      <c r="AF124" s="446"/>
      <c r="AG124" s="510">
        <f>AF$99*AF$100*0.6/20</f>
        <v>45000</v>
      </c>
      <c r="AH124" s="510">
        <f t="shared" si="14"/>
        <v>45000</v>
      </c>
      <c r="AI124" s="510">
        <f t="shared" si="14"/>
        <v>45000</v>
      </c>
      <c r="AJ124" s="510">
        <f t="shared" si="14"/>
        <v>45000</v>
      </c>
      <c r="AK124" s="510">
        <f t="shared" si="14"/>
        <v>45000</v>
      </c>
      <c r="AL124" s="510">
        <f t="shared" si="14"/>
        <v>45000</v>
      </c>
      <c r="AM124" s="510">
        <f t="shared" si="14"/>
        <v>45000</v>
      </c>
      <c r="AN124" s="510">
        <f t="shared" si="14"/>
        <v>45000</v>
      </c>
      <c r="AO124" s="510">
        <f t="shared" si="14"/>
        <v>45000</v>
      </c>
      <c r="AP124" s="510">
        <f t="shared" si="14"/>
        <v>45000</v>
      </c>
      <c r="AQ124" s="510">
        <f t="shared" si="14"/>
        <v>45000</v>
      </c>
      <c r="AR124" s="510">
        <f t="shared" si="14"/>
        <v>45000</v>
      </c>
      <c r="AS124" s="510">
        <f t="shared" si="13"/>
        <v>45000</v>
      </c>
      <c r="AT124" s="510">
        <f t="shared" si="13"/>
        <v>45000</v>
      </c>
      <c r="AU124" s="510">
        <f t="shared" si="13"/>
        <v>45000</v>
      </c>
      <c r="AV124" s="510">
        <f t="shared" si="13"/>
        <v>45000</v>
      </c>
      <c r="AW124" s="510">
        <f t="shared" si="13"/>
        <v>45000</v>
      </c>
      <c r="AX124" s="510">
        <f t="shared" si="13"/>
        <v>45000</v>
      </c>
      <c r="AY124" s="510">
        <f t="shared" si="13"/>
        <v>45000</v>
      </c>
      <c r="AZ124" s="510">
        <f t="shared" si="13"/>
        <v>45000</v>
      </c>
      <c r="BA124" s="446"/>
      <c r="BB124" s="446"/>
      <c r="BC124" s="446"/>
      <c r="BD124" s="446"/>
      <c r="BE124" s="446"/>
      <c r="BF124" s="446"/>
      <c r="BG124" s="446"/>
      <c r="BH124" s="446"/>
      <c r="BI124" s="446"/>
      <c r="BJ124" s="446"/>
      <c r="BK124" s="446"/>
      <c r="BL124" s="446"/>
      <c r="BM124" s="446"/>
      <c r="BN124" s="446"/>
      <c r="BO124" s="446"/>
      <c r="BP124" s="446"/>
      <c r="BQ124" s="446"/>
      <c r="BR124" s="446"/>
      <c r="BS124" s="446"/>
      <c r="BT124" s="446"/>
      <c r="BU124" s="446"/>
      <c r="BV124" s="446"/>
      <c r="BW124" s="446"/>
      <c r="BX124" s="446"/>
      <c r="BY124" s="446"/>
    </row>
    <row r="125" spans="7:77" x14ac:dyDescent="0.45">
      <c r="G125" s="446"/>
      <c r="H125" s="446"/>
      <c r="I125" s="481">
        <v>44287</v>
      </c>
      <c r="J125" s="446"/>
      <c r="K125" s="481">
        <v>44287</v>
      </c>
      <c r="L125" s="446"/>
      <c r="M125" s="446"/>
      <c r="N125" s="446"/>
      <c r="O125" s="446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446"/>
      <c r="AD125" s="446"/>
      <c r="AE125" s="446"/>
      <c r="AF125" s="446"/>
      <c r="AG125" s="446"/>
      <c r="AH125" s="510">
        <f>AG$99*AG$100*0.6/20</f>
        <v>45000</v>
      </c>
      <c r="AI125" s="510">
        <f t="shared" si="14"/>
        <v>45000</v>
      </c>
      <c r="AJ125" s="510">
        <f t="shared" si="14"/>
        <v>45000</v>
      </c>
      <c r="AK125" s="510">
        <f t="shared" si="14"/>
        <v>45000</v>
      </c>
      <c r="AL125" s="510">
        <f t="shared" si="14"/>
        <v>45000</v>
      </c>
      <c r="AM125" s="510">
        <f t="shared" si="14"/>
        <v>45000</v>
      </c>
      <c r="AN125" s="510">
        <f t="shared" si="14"/>
        <v>45000</v>
      </c>
      <c r="AO125" s="510">
        <f t="shared" si="14"/>
        <v>45000</v>
      </c>
      <c r="AP125" s="510">
        <f t="shared" si="14"/>
        <v>45000</v>
      </c>
      <c r="AQ125" s="510">
        <f t="shared" si="14"/>
        <v>45000</v>
      </c>
      <c r="AR125" s="510">
        <f t="shared" si="14"/>
        <v>45000</v>
      </c>
      <c r="AS125" s="510">
        <f t="shared" si="13"/>
        <v>45000</v>
      </c>
      <c r="AT125" s="510">
        <f t="shared" si="13"/>
        <v>45000</v>
      </c>
      <c r="AU125" s="510">
        <f t="shared" si="13"/>
        <v>45000</v>
      </c>
      <c r="AV125" s="510">
        <f t="shared" si="13"/>
        <v>45000</v>
      </c>
      <c r="AW125" s="510">
        <f t="shared" si="13"/>
        <v>45000</v>
      </c>
      <c r="AX125" s="510">
        <f t="shared" si="13"/>
        <v>45000</v>
      </c>
      <c r="AY125" s="510">
        <f t="shared" si="13"/>
        <v>45000</v>
      </c>
      <c r="AZ125" s="510">
        <f t="shared" si="13"/>
        <v>45000</v>
      </c>
      <c r="BA125" s="510">
        <f t="shared" si="13"/>
        <v>45000</v>
      </c>
      <c r="BB125" s="446"/>
      <c r="BC125" s="446"/>
      <c r="BD125" s="446"/>
      <c r="BE125" s="446"/>
      <c r="BF125" s="446"/>
      <c r="BG125" s="446"/>
      <c r="BH125" s="446"/>
      <c r="BI125" s="446"/>
      <c r="BJ125" s="446"/>
      <c r="BK125" s="446"/>
      <c r="BL125" s="446"/>
      <c r="BM125" s="446"/>
      <c r="BN125" s="446"/>
      <c r="BO125" s="446"/>
      <c r="BP125" s="446"/>
      <c r="BQ125" s="446"/>
      <c r="BR125" s="446"/>
      <c r="BS125" s="446"/>
      <c r="BT125" s="446"/>
      <c r="BU125" s="446"/>
      <c r="BV125" s="446"/>
      <c r="BW125" s="446"/>
      <c r="BX125" s="446"/>
      <c r="BY125" s="446"/>
    </row>
    <row r="126" spans="7:77" x14ac:dyDescent="0.45">
      <c r="G126" s="446"/>
      <c r="H126" s="446"/>
      <c r="I126" s="481">
        <v>44317</v>
      </c>
      <c r="J126" s="446"/>
      <c r="K126" s="481">
        <v>44317</v>
      </c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446"/>
      <c r="AE126" s="446"/>
      <c r="AF126" s="446"/>
      <c r="AG126" s="446"/>
      <c r="AH126" s="446"/>
      <c r="AI126" s="510">
        <f>AH$99*AH$100*0.6/20</f>
        <v>45000</v>
      </c>
      <c r="AJ126" s="510">
        <f t="shared" si="14"/>
        <v>45000</v>
      </c>
      <c r="AK126" s="510">
        <f t="shared" si="14"/>
        <v>45000</v>
      </c>
      <c r="AL126" s="510">
        <f t="shared" si="14"/>
        <v>45000</v>
      </c>
      <c r="AM126" s="510">
        <f t="shared" si="14"/>
        <v>45000</v>
      </c>
      <c r="AN126" s="510">
        <f t="shared" si="14"/>
        <v>45000</v>
      </c>
      <c r="AO126" s="510">
        <f t="shared" si="14"/>
        <v>45000</v>
      </c>
      <c r="AP126" s="510">
        <f t="shared" si="14"/>
        <v>45000</v>
      </c>
      <c r="AQ126" s="510">
        <f t="shared" si="14"/>
        <v>45000</v>
      </c>
      <c r="AR126" s="510">
        <f t="shared" si="14"/>
        <v>45000</v>
      </c>
      <c r="AS126" s="510">
        <f t="shared" si="13"/>
        <v>45000</v>
      </c>
      <c r="AT126" s="510">
        <f t="shared" si="13"/>
        <v>45000</v>
      </c>
      <c r="AU126" s="510">
        <f t="shared" si="13"/>
        <v>45000</v>
      </c>
      <c r="AV126" s="510">
        <f t="shared" si="13"/>
        <v>45000</v>
      </c>
      <c r="AW126" s="510">
        <f t="shared" si="13"/>
        <v>45000</v>
      </c>
      <c r="AX126" s="510">
        <f t="shared" si="13"/>
        <v>45000</v>
      </c>
      <c r="AY126" s="510">
        <f t="shared" si="13"/>
        <v>45000</v>
      </c>
      <c r="AZ126" s="510">
        <f t="shared" si="13"/>
        <v>45000</v>
      </c>
      <c r="BA126" s="510">
        <f t="shared" si="13"/>
        <v>45000</v>
      </c>
      <c r="BB126" s="510">
        <f t="shared" si="13"/>
        <v>45000</v>
      </c>
      <c r="BC126" s="446"/>
      <c r="BD126" s="446"/>
      <c r="BE126" s="446"/>
      <c r="BF126" s="446"/>
      <c r="BG126" s="446"/>
      <c r="BH126" s="446"/>
      <c r="BI126" s="446"/>
      <c r="BJ126" s="446"/>
      <c r="BK126" s="446"/>
      <c r="BL126" s="446"/>
      <c r="BM126" s="446"/>
      <c r="BN126" s="446"/>
      <c r="BO126" s="446"/>
      <c r="BP126" s="446"/>
      <c r="BQ126" s="446"/>
      <c r="BR126" s="446"/>
      <c r="BS126" s="446"/>
      <c r="BT126" s="446"/>
      <c r="BU126" s="446"/>
      <c r="BV126" s="446"/>
      <c r="BW126" s="446"/>
      <c r="BX126" s="446"/>
      <c r="BY126" s="446"/>
    </row>
    <row r="127" spans="7:77" x14ac:dyDescent="0.45">
      <c r="G127" s="446"/>
      <c r="H127" s="446"/>
      <c r="I127" s="481">
        <v>44348</v>
      </c>
      <c r="J127" s="446"/>
      <c r="K127" s="481">
        <v>44348</v>
      </c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  <c r="V127" s="446"/>
      <c r="W127" s="446"/>
      <c r="X127" s="446"/>
      <c r="Y127" s="446"/>
      <c r="Z127" s="446"/>
      <c r="AA127" s="446"/>
      <c r="AB127" s="446"/>
      <c r="AC127" s="446"/>
      <c r="AD127" s="446"/>
      <c r="AE127" s="446"/>
      <c r="AF127" s="446"/>
      <c r="AG127" s="446"/>
      <c r="AH127" s="446"/>
      <c r="AI127" s="446"/>
      <c r="AJ127" s="510">
        <f>AI$99*AI$100*0.6/20</f>
        <v>45000</v>
      </c>
      <c r="AK127" s="510">
        <f t="shared" si="14"/>
        <v>45000</v>
      </c>
      <c r="AL127" s="510">
        <f t="shared" si="14"/>
        <v>45000</v>
      </c>
      <c r="AM127" s="510">
        <f t="shared" si="14"/>
        <v>45000</v>
      </c>
      <c r="AN127" s="510">
        <f t="shared" si="14"/>
        <v>45000</v>
      </c>
      <c r="AO127" s="510">
        <f t="shared" si="14"/>
        <v>45000</v>
      </c>
      <c r="AP127" s="510">
        <f t="shared" si="14"/>
        <v>45000</v>
      </c>
      <c r="AQ127" s="510">
        <f t="shared" si="14"/>
        <v>45000</v>
      </c>
      <c r="AR127" s="510">
        <f t="shared" si="14"/>
        <v>45000</v>
      </c>
      <c r="AS127" s="510">
        <f t="shared" si="13"/>
        <v>45000</v>
      </c>
      <c r="AT127" s="510">
        <f t="shared" si="13"/>
        <v>45000</v>
      </c>
      <c r="AU127" s="510">
        <f t="shared" si="13"/>
        <v>45000</v>
      </c>
      <c r="AV127" s="510">
        <f t="shared" si="13"/>
        <v>45000</v>
      </c>
      <c r="AW127" s="510">
        <f t="shared" si="13"/>
        <v>45000</v>
      </c>
      <c r="AX127" s="510">
        <f t="shared" si="13"/>
        <v>45000</v>
      </c>
      <c r="AY127" s="510">
        <f t="shared" si="13"/>
        <v>45000</v>
      </c>
      <c r="AZ127" s="510">
        <f t="shared" si="13"/>
        <v>45000</v>
      </c>
      <c r="BA127" s="510">
        <f t="shared" si="13"/>
        <v>45000</v>
      </c>
      <c r="BB127" s="510">
        <f t="shared" si="13"/>
        <v>45000</v>
      </c>
      <c r="BC127" s="510">
        <f t="shared" si="13"/>
        <v>45000</v>
      </c>
      <c r="BD127" s="446"/>
      <c r="BE127" s="446"/>
      <c r="BF127" s="446"/>
      <c r="BG127" s="446"/>
      <c r="BH127" s="446"/>
      <c r="BI127" s="446"/>
      <c r="BJ127" s="446"/>
      <c r="BK127" s="446"/>
      <c r="BL127" s="446"/>
      <c r="BM127" s="446"/>
      <c r="BN127" s="446"/>
      <c r="BO127" s="446"/>
      <c r="BP127" s="446"/>
      <c r="BQ127" s="446"/>
      <c r="BR127" s="446"/>
      <c r="BS127" s="446"/>
      <c r="BT127" s="446"/>
      <c r="BU127" s="446"/>
      <c r="BV127" s="446"/>
      <c r="BW127" s="446"/>
      <c r="BX127" s="446"/>
      <c r="BY127" s="446"/>
    </row>
    <row r="128" spans="7:77" x14ac:dyDescent="0.45">
      <c r="G128" s="446"/>
      <c r="H128" s="446"/>
      <c r="I128" s="481">
        <v>44378</v>
      </c>
      <c r="J128" s="446"/>
      <c r="K128" s="481">
        <v>44378</v>
      </c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6"/>
      <c r="Y128" s="446"/>
      <c r="Z128" s="446"/>
      <c r="AA128" s="446"/>
      <c r="AB128" s="446"/>
      <c r="AC128" s="446"/>
      <c r="AD128" s="446"/>
      <c r="AE128" s="446"/>
      <c r="AF128" s="446"/>
      <c r="AG128" s="446"/>
      <c r="AH128" s="446"/>
      <c r="AI128" s="446"/>
      <c r="AJ128" s="446"/>
      <c r="AK128" s="510">
        <f>AJ$99*AJ$100*0.6/20</f>
        <v>45000</v>
      </c>
      <c r="AL128" s="510">
        <f t="shared" si="14"/>
        <v>45000</v>
      </c>
      <c r="AM128" s="510">
        <f t="shared" si="14"/>
        <v>45000</v>
      </c>
      <c r="AN128" s="510">
        <f t="shared" si="14"/>
        <v>45000</v>
      </c>
      <c r="AO128" s="510">
        <f t="shared" si="14"/>
        <v>45000</v>
      </c>
      <c r="AP128" s="510">
        <f t="shared" si="14"/>
        <v>45000</v>
      </c>
      <c r="AQ128" s="510">
        <f t="shared" si="14"/>
        <v>45000</v>
      </c>
      <c r="AR128" s="510">
        <f t="shared" si="14"/>
        <v>45000</v>
      </c>
      <c r="AS128" s="510">
        <f t="shared" si="13"/>
        <v>45000</v>
      </c>
      <c r="AT128" s="510">
        <f t="shared" si="13"/>
        <v>45000</v>
      </c>
      <c r="AU128" s="510">
        <f t="shared" si="13"/>
        <v>45000</v>
      </c>
      <c r="AV128" s="510">
        <f t="shared" si="13"/>
        <v>45000</v>
      </c>
      <c r="AW128" s="510">
        <f t="shared" si="13"/>
        <v>45000</v>
      </c>
      <c r="AX128" s="510">
        <f t="shared" si="13"/>
        <v>45000</v>
      </c>
      <c r="AY128" s="510">
        <f t="shared" si="13"/>
        <v>45000</v>
      </c>
      <c r="AZ128" s="510">
        <f t="shared" si="13"/>
        <v>45000</v>
      </c>
      <c r="BA128" s="510">
        <f t="shared" si="13"/>
        <v>45000</v>
      </c>
      <c r="BB128" s="510">
        <f t="shared" si="13"/>
        <v>45000</v>
      </c>
      <c r="BC128" s="510">
        <f t="shared" si="13"/>
        <v>45000</v>
      </c>
      <c r="BD128" s="510">
        <f t="shared" si="13"/>
        <v>45000</v>
      </c>
      <c r="BE128" s="446"/>
      <c r="BF128" s="446"/>
      <c r="BG128" s="446"/>
      <c r="BH128" s="446"/>
      <c r="BI128" s="446"/>
      <c r="BJ128" s="446"/>
      <c r="BK128" s="446"/>
      <c r="BL128" s="446"/>
      <c r="BM128" s="446"/>
      <c r="BN128" s="446"/>
      <c r="BO128" s="446"/>
      <c r="BP128" s="446"/>
      <c r="BQ128" s="446"/>
      <c r="BR128" s="446"/>
      <c r="BS128" s="446"/>
      <c r="BT128" s="446"/>
      <c r="BU128" s="446"/>
      <c r="BV128" s="446"/>
      <c r="BW128" s="446"/>
      <c r="BX128" s="446"/>
      <c r="BY128" s="446"/>
    </row>
    <row r="129" spans="7:77" x14ac:dyDescent="0.45">
      <c r="G129" s="446"/>
      <c r="H129" s="446"/>
      <c r="I129" s="481">
        <v>44409</v>
      </c>
      <c r="J129" s="446"/>
      <c r="K129" s="481">
        <v>44409</v>
      </c>
      <c r="L129" s="446"/>
      <c r="M129" s="446"/>
      <c r="N129" s="446"/>
      <c r="O129" s="446"/>
      <c r="P129" s="446"/>
      <c r="Q129" s="446"/>
      <c r="R129" s="446"/>
      <c r="S129" s="446"/>
      <c r="T129" s="446"/>
      <c r="U129" s="446"/>
      <c r="V129" s="446"/>
      <c r="W129" s="446"/>
      <c r="X129" s="446"/>
      <c r="Y129" s="446"/>
      <c r="Z129" s="446"/>
      <c r="AA129" s="446"/>
      <c r="AB129" s="446"/>
      <c r="AC129" s="446"/>
      <c r="AD129" s="446"/>
      <c r="AE129" s="446"/>
      <c r="AF129" s="446"/>
      <c r="AG129" s="446"/>
      <c r="AH129" s="446"/>
      <c r="AI129" s="446"/>
      <c r="AJ129" s="446"/>
      <c r="AK129" s="446"/>
      <c r="AL129" s="510">
        <f>AK$99*AK$100*0.6/20</f>
        <v>45000</v>
      </c>
      <c r="AM129" s="510">
        <f t="shared" si="14"/>
        <v>45000</v>
      </c>
      <c r="AN129" s="510">
        <f t="shared" si="14"/>
        <v>45000</v>
      </c>
      <c r="AO129" s="510">
        <f t="shared" si="14"/>
        <v>45000</v>
      </c>
      <c r="AP129" s="510">
        <f t="shared" si="14"/>
        <v>45000</v>
      </c>
      <c r="AQ129" s="510">
        <f t="shared" si="14"/>
        <v>45000</v>
      </c>
      <c r="AR129" s="510">
        <f t="shared" si="14"/>
        <v>45000</v>
      </c>
      <c r="AS129" s="510">
        <f t="shared" si="13"/>
        <v>45000</v>
      </c>
      <c r="AT129" s="510">
        <f t="shared" si="13"/>
        <v>45000</v>
      </c>
      <c r="AU129" s="510">
        <f t="shared" si="13"/>
        <v>45000</v>
      </c>
      <c r="AV129" s="510">
        <f t="shared" si="13"/>
        <v>45000</v>
      </c>
      <c r="AW129" s="510">
        <f t="shared" si="13"/>
        <v>45000</v>
      </c>
      <c r="AX129" s="510">
        <f t="shared" si="13"/>
        <v>45000</v>
      </c>
      <c r="AY129" s="510">
        <f t="shared" si="13"/>
        <v>45000</v>
      </c>
      <c r="AZ129" s="510">
        <f t="shared" si="13"/>
        <v>45000</v>
      </c>
      <c r="BA129" s="510">
        <f t="shared" si="13"/>
        <v>45000</v>
      </c>
      <c r="BB129" s="510">
        <f t="shared" si="13"/>
        <v>45000</v>
      </c>
      <c r="BC129" s="510">
        <f t="shared" si="13"/>
        <v>45000</v>
      </c>
      <c r="BD129" s="510">
        <f t="shared" si="13"/>
        <v>45000</v>
      </c>
      <c r="BE129" s="510">
        <f t="shared" si="13"/>
        <v>45000</v>
      </c>
      <c r="BF129" s="446"/>
      <c r="BG129" s="446"/>
      <c r="BH129" s="446"/>
      <c r="BI129" s="446"/>
      <c r="BJ129" s="446"/>
      <c r="BK129" s="446"/>
      <c r="BL129" s="446"/>
      <c r="BM129" s="446"/>
      <c r="BN129" s="446"/>
      <c r="BO129" s="446"/>
      <c r="BP129" s="446"/>
      <c r="BQ129" s="446"/>
      <c r="BR129" s="446"/>
      <c r="BS129" s="446"/>
      <c r="BT129" s="446"/>
      <c r="BU129" s="446"/>
      <c r="BV129" s="446"/>
      <c r="BW129" s="446"/>
      <c r="BX129" s="446"/>
      <c r="BY129" s="446"/>
    </row>
    <row r="130" spans="7:77" x14ac:dyDescent="0.45">
      <c r="G130" s="446"/>
      <c r="H130" s="446"/>
      <c r="I130" s="481">
        <v>44440</v>
      </c>
      <c r="J130" s="446"/>
      <c r="K130" s="481">
        <v>44440</v>
      </c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446"/>
      <c r="AD130" s="446"/>
      <c r="AE130" s="446"/>
      <c r="AF130" s="446"/>
      <c r="AG130" s="446"/>
      <c r="AH130" s="446"/>
      <c r="AI130" s="446"/>
      <c r="AJ130" s="446"/>
      <c r="AK130" s="446"/>
      <c r="AL130" s="446"/>
      <c r="AM130" s="510">
        <f>AL$99*AL$100*0.6/20</f>
        <v>45000</v>
      </c>
      <c r="AN130" s="510">
        <f t="shared" si="14"/>
        <v>45000</v>
      </c>
      <c r="AO130" s="510">
        <f t="shared" si="14"/>
        <v>45000</v>
      </c>
      <c r="AP130" s="510">
        <f t="shared" si="14"/>
        <v>45000</v>
      </c>
      <c r="AQ130" s="510">
        <f t="shared" si="14"/>
        <v>45000</v>
      </c>
      <c r="AR130" s="510">
        <f t="shared" si="14"/>
        <v>45000</v>
      </c>
      <c r="AS130" s="510">
        <f t="shared" si="13"/>
        <v>45000</v>
      </c>
      <c r="AT130" s="510">
        <f t="shared" si="13"/>
        <v>45000</v>
      </c>
      <c r="AU130" s="510">
        <f t="shared" si="13"/>
        <v>45000</v>
      </c>
      <c r="AV130" s="510">
        <f t="shared" si="13"/>
        <v>45000</v>
      </c>
      <c r="AW130" s="510">
        <f t="shared" si="13"/>
        <v>45000</v>
      </c>
      <c r="AX130" s="510">
        <f t="shared" si="13"/>
        <v>45000</v>
      </c>
      <c r="AY130" s="510">
        <f t="shared" si="13"/>
        <v>45000</v>
      </c>
      <c r="AZ130" s="510">
        <f t="shared" si="13"/>
        <v>45000</v>
      </c>
      <c r="BA130" s="510">
        <f t="shared" si="13"/>
        <v>45000</v>
      </c>
      <c r="BB130" s="510">
        <f t="shared" si="13"/>
        <v>45000</v>
      </c>
      <c r="BC130" s="510">
        <f t="shared" si="13"/>
        <v>45000</v>
      </c>
      <c r="BD130" s="510">
        <f t="shared" si="13"/>
        <v>45000</v>
      </c>
      <c r="BE130" s="510">
        <f t="shared" si="13"/>
        <v>45000</v>
      </c>
      <c r="BF130" s="510">
        <f t="shared" si="13"/>
        <v>45000</v>
      </c>
      <c r="BG130" s="446"/>
      <c r="BH130" s="446"/>
      <c r="BI130" s="446"/>
      <c r="BJ130" s="446"/>
      <c r="BK130" s="446"/>
      <c r="BL130" s="446"/>
      <c r="BM130" s="446"/>
      <c r="BN130" s="446"/>
      <c r="BO130" s="446"/>
      <c r="BP130" s="446"/>
      <c r="BQ130" s="446"/>
      <c r="BR130" s="446"/>
      <c r="BS130" s="446"/>
      <c r="BT130" s="446"/>
      <c r="BU130" s="446"/>
      <c r="BV130" s="446"/>
      <c r="BW130" s="446"/>
      <c r="BX130" s="446"/>
      <c r="BY130" s="446"/>
    </row>
    <row r="131" spans="7:77" x14ac:dyDescent="0.45">
      <c r="G131" s="446"/>
      <c r="H131" s="446"/>
      <c r="I131" s="481">
        <v>44470</v>
      </c>
      <c r="J131" s="446"/>
      <c r="K131" s="481">
        <v>44470</v>
      </c>
      <c r="L131" s="446"/>
      <c r="M131" s="446"/>
      <c r="N131" s="446"/>
      <c r="O131" s="446"/>
      <c r="P131" s="446"/>
      <c r="Q131" s="446"/>
      <c r="R131" s="446"/>
      <c r="S131" s="446"/>
      <c r="T131" s="446"/>
      <c r="U131" s="446"/>
      <c r="V131" s="446"/>
      <c r="W131" s="446"/>
      <c r="X131" s="446"/>
      <c r="Y131" s="446"/>
      <c r="Z131" s="446"/>
      <c r="AA131" s="446"/>
      <c r="AB131" s="446"/>
      <c r="AC131" s="446"/>
      <c r="AD131" s="446"/>
      <c r="AE131" s="446"/>
      <c r="AF131" s="446"/>
      <c r="AG131" s="446"/>
      <c r="AH131" s="446"/>
      <c r="AI131" s="446"/>
      <c r="AJ131" s="446"/>
      <c r="AK131" s="446"/>
      <c r="AL131" s="446"/>
      <c r="AM131" s="446"/>
      <c r="AN131" s="510">
        <f>AM$99*AM$100*0.6/20</f>
        <v>45000</v>
      </c>
      <c r="AO131" s="510">
        <f t="shared" si="14"/>
        <v>45000</v>
      </c>
      <c r="AP131" s="510">
        <f t="shared" si="14"/>
        <v>45000</v>
      </c>
      <c r="AQ131" s="510">
        <f t="shared" si="14"/>
        <v>45000</v>
      </c>
      <c r="AR131" s="510">
        <f t="shared" si="14"/>
        <v>45000</v>
      </c>
      <c r="AS131" s="510">
        <f t="shared" si="13"/>
        <v>45000</v>
      </c>
      <c r="AT131" s="510">
        <f t="shared" si="13"/>
        <v>45000</v>
      </c>
      <c r="AU131" s="510">
        <f t="shared" si="13"/>
        <v>45000</v>
      </c>
      <c r="AV131" s="510">
        <f t="shared" si="13"/>
        <v>45000</v>
      </c>
      <c r="AW131" s="510">
        <f t="shared" si="13"/>
        <v>45000</v>
      </c>
      <c r="AX131" s="510">
        <f t="shared" si="13"/>
        <v>45000</v>
      </c>
      <c r="AY131" s="510">
        <f t="shared" si="13"/>
        <v>45000</v>
      </c>
      <c r="AZ131" s="510">
        <f t="shared" si="13"/>
        <v>45000</v>
      </c>
      <c r="BA131" s="510">
        <f t="shared" si="13"/>
        <v>45000</v>
      </c>
      <c r="BB131" s="510">
        <f t="shared" si="13"/>
        <v>45000</v>
      </c>
      <c r="BC131" s="510">
        <f t="shared" si="13"/>
        <v>45000</v>
      </c>
      <c r="BD131" s="510">
        <f t="shared" si="13"/>
        <v>45000</v>
      </c>
      <c r="BE131" s="510">
        <f t="shared" si="13"/>
        <v>45000</v>
      </c>
      <c r="BF131" s="510">
        <f t="shared" si="13"/>
        <v>45000</v>
      </c>
      <c r="BG131" s="510">
        <f t="shared" si="13"/>
        <v>45000</v>
      </c>
      <c r="BH131" s="446"/>
      <c r="BI131" s="446"/>
      <c r="BJ131" s="446"/>
      <c r="BK131" s="446"/>
      <c r="BL131" s="446"/>
      <c r="BM131" s="446"/>
      <c r="BN131" s="446"/>
      <c r="BO131" s="446"/>
      <c r="BP131" s="446"/>
      <c r="BQ131" s="446"/>
      <c r="BR131" s="446"/>
      <c r="BS131" s="446"/>
      <c r="BT131" s="446"/>
      <c r="BU131" s="446"/>
      <c r="BV131" s="446"/>
      <c r="BW131" s="446"/>
      <c r="BX131" s="446"/>
      <c r="BY131" s="446"/>
    </row>
    <row r="132" spans="7:77" x14ac:dyDescent="0.45">
      <c r="G132" s="446"/>
      <c r="H132" s="446"/>
      <c r="I132" s="481">
        <v>44501</v>
      </c>
      <c r="J132" s="446"/>
      <c r="K132" s="481">
        <v>44501</v>
      </c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6"/>
      <c r="AA132" s="446"/>
      <c r="AB132" s="446"/>
      <c r="AC132" s="446"/>
      <c r="AD132" s="446"/>
      <c r="AE132" s="446"/>
      <c r="AF132" s="446"/>
      <c r="AG132" s="446"/>
      <c r="AH132" s="446"/>
      <c r="AI132" s="446"/>
      <c r="AJ132" s="446"/>
      <c r="AK132" s="446"/>
      <c r="AL132" s="446"/>
      <c r="AM132" s="446"/>
      <c r="AN132" s="446"/>
      <c r="AO132" s="510">
        <f>AN$99*AN$100*0.6/20</f>
        <v>45000</v>
      </c>
      <c r="AP132" s="510">
        <f t="shared" si="14"/>
        <v>45000</v>
      </c>
      <c r="AQ132" s="510">
        <f t="shared" si="14"/>
        <v>45000</v>
      </c>
      <c r="AR132" s="510">
        <f t="shared" si="14"/>
        <v>45000</v>
      </c>
      <c r="AS132" s="510">
        <f t="shared" si="13"/>
        <v>45000</v>
      </c>
      <c r="AT132" s="510">
        <f t="shared" si="13"/>
        <v>45000</v>
      </c>
      <c r="AU132" s="510">
        <f t="shared" si="13"/>
        <v>45000</v>
      </c>
      <c r="AV132" s="510">
        <f t="shared" si="13"/>
        <v>45000</v>
      </c>
      <c r="AW132" s="510">
        <f t="shared" si="13"/>
        <v>45000</v>
      </c>
      <c r="AX132" s="510">
        <f t="shared" si="13"/>
        <v>45000</v>
      </c>
      <c r="AY132" s="510">
        <f t="shared" si="13"/>
        <v>45000</v>
      </c>
      <c r="AZ132" s="510">
        <f t="shared" si="13"/>
        <v>45000</v>
      </c>
      <c r="BA132" s="510">
        <f t="shared" si="13"/>
        <v>45000</v>
      </c>
      <c r="BB132" s="510">
        <f t="shared" si="13"/>
        <v>45000</v>
      </c>
      <c r="BC132" s="510">
        <f t="shared" si="13"/>
        <v>45000</v>
      </c>
      <c r="BD132" s="510">
        <f t="shared" si="13"/>
        <v>45000</v>
      </c>
      <c r="BE132" s="510">
        <f t="shared" si="13"/>
        <v>45000</v>
      </c>
      <c r="BF132" s="510">
        <f t="shared" si="13"/>
        <v>45000</v>
      </c>
      <c r="BG132" s="510">
        <f t="shared" si="13"/>
        <v>45000</v>
      </c>
      <c r="BH132" s="510">
        <f t="shared" si="13"/>
        <v>45000</v>
      </c>
      <c r="BI132" s="446"/>
      <c r="BJ132" s="446"/>
      <c r="BK132" s="446"/>
      <c r="BL132" s="446"/>
      <c r="BM132" s="446"/>
      <c r="BN132" s="446"/>
      <c r="BO132" s="446"/>
      <c r="BP132" s="446"/>
      <c r="BQ132" s="446"/>
      <c r="BR132" s="446"/>
      <c r="BS132" s="446"/>
      <c r="BT132" s="446"/>
      <c r="BU132" s="446"/>
      <c r="BV132" s="446"/>
      <c r="BW132" s="446"/>
      <c r="BX132" s="446"/>
      <c r="BY132" s="446"/>
    </row>
    <row r="133" spans="7:77" x14ac:dyDescent="0.45">
      <c r="G133" s="446"/>
      <c r="H133" s="446"/>
      <c r="I133" s="481">
        <v>44531</v>
      </c>
      <c r="J133" s="446"/>
      <c r="K133" s="481">
        <v>44531</v>
      </c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446"/>
      <c r="AD133" s="446"/>
      <c r="AE133" s="446"/>
      <c r="AF133" s="446"/>
      <c r="AG133" s="446"/>
      <c r="AH133" s="446"/>
      <c r="AI133" s="446"/>
      <c r="AJ133" s="446"/>
      <c r="AK133" s="446"/>
      <c r="AL133" s="446"/>
      <c r="AM133" s="446"/>
      <c r="AN133" s="446"/>
      <c r="AO133" s="446"/>
      <c r="AP133" s="510">
        <f>AO$99*AO$100*0.6/20</f>
        <v>45000</v>
      </c>
      <c r="AQ133" s="510">
        <f t="shared" si="14"/>
        <v>45000</v>
      </c>
      <c r="AR133" s="510">
        <f t="shared" si="14"/>
        <v>45000</v>
      </c>
      <c r="AS133" s="510">
        <f t="shared" si="13"/>
        <v>45000</v>
      </c>
      <c r="AT133" s="510">
        <f t="shared" si="13"/>
        <v>45000</v>
      </c>
      <c r="AU133" s="510">
        <f t="shared" si="13"/>
        <v>45000</v>
      </c>
      <c r="AV133" s="510">
        <f t="shared" si="13"/>
        <v>45000</v>
      </c>
      <c r="AW133" s="510">
        <f t="shared" si="13"/>
        <v>45000</v>
      </c>
      <c r="AX133" s="510">
        <f t="shared" si="13"/>
        <v>45000</v>
      </c>
      <c r="AY133" s="510">
        <f t="shared" si="13"/>
        <v>45000</v>
      </c>
      <c r="AZ133" s="510">
        <f t="shared" si="13"/>
        <v>45000</v>
      </c>
      <c r="BA133" s="510">
        <f t="shared" si="13"/>
        <v>45000</v>
      </c>
      <c r="BB133" s="510">
        <f t="shared" si="13"/>
        <v>45000</v>
      </c>
      <c r="BC133" s="510">
        <f t="shared" si="13"/>
        <v>45000</v>
      </c>
      <c r="BD133" s="510">
        <f t="shared" si="13"/>
        <v>45000</v>
      </c>
      <c r="BE133" s="510">
        <f t="shared" si="13"/>
        <v>45000</v>
      </c>
      <c r="BF133" s="510">
        <f t="shared" si="13"/>
        <v>45000</v>
      </c>
      <c r="BG133" s="510">
        <f t="shared" si="13"/>
        <v>45000</v>
      </c>
      <c r="BH133" s="510">
        <f t="shared" si="13"/>
        <v>45000</v>
      </c>
      <c r="BI133" s="510">
        <f t="shared" ref="BI133:BX151" si="15">+BH133</f>
        <v>45000</v>
      </c>
      <c r="BJ133" s="446"/>
      <c r="BK133" s="446"/>
      <c r="BL133" s="446"/>
      <c r="BM133" s="446"/>
      <c r="BN133" s="446"/>
      <c r="BO133" s="446"/>
      <c r="BP133" s="446"/>
      <c r="BQ133" s="446"/>
      <c r="BR133" s="446"/>
      <c r="BS133" s="446"/>
      <c r="BT133" s="446"/>
      <c r="BU133" s="446"/>
      <c r="BV133" s="446"/>
      <c r="BW133" s="446"/>
      <c r="BX133" s="446"/>
      <c r="BY133" s="446"/>
    </row>
    <row r="134" spans="7:77" x14ac:dyDescent="0.45">
      <c r="G134" s="446"/>
      <c r="H134" s="446"/>
      <c r="I134" s="481">
        <v>44562</v>
      </c>
      <c r="J134" s="446"/>
      <c r="K134" s="481">
        <v>44562</v>
      </c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6"/>
      <c r="AA134" s="446"/>
      <c r="AB134" s="446"/>
      <c r="AC134" s="446"/>
      <c r="AD134" s="446"/>
      <c r="AE134" s="446"/>
      <c r="AF134" s="446"/>
      <c r="AG134" s="446"/>
      <c r="AH134" s="446"/>
      <c r="AI134" s="446"/>
      <c r="AJ134" s="446"/>
      <c r="AK134" s="446"/>
      <c r="AL134" s="446"/>
      <c r="AM134" s="446"/>
      <c r="AN134" s="446"/>
      <c r="AO134" s="446"/>
      <c r="AP134" s="446"/>
      <c r="AQ134" s="510">
        <f>AP$99*AP$100*0.6/20</f>
        <v>36000</v>
      </c>
      <c r="AR134" s="510">
        <f>AQ$99*AQ$100*0.6/20</f>
        <v>36000</v>
      </c>
      <c r="AS134" s="510">
        <f t="shared" si="13"/>
        <v>36000</v>
      </c>
      <c r="AT134" s="510">
        <f t="shared" si="13"/>
        <v>36000</v>
      </c>
      <c r="AU134" s="510">
        <f t="shared" si="13"/>
        <v>36000</v>
      </c>
      <c r="AV134" s="510">
        <f t="shared" si="13"/>
        <v>36000</v>
      </c>
      <c r="AW134" s="510">
        <f t="shared" si="13"/>
        <v>36000</v>
      </c>
      <c r="AX134" s="510">
        <f t="shared" si="13"/>
        <v>36000</v>
      </c>
      <c r="AY134" s="510">
        <f t="shared" si="13"/>
        <v>36000</v>
      </c>
      <c r="AZ134" s="510">
        <f t="shared" si="13"/>
        <v>36000</v>
      </c>
      <c r="BA134" s="510">
        <f t="shared" si="13"/>
        <v>36000</v>
      </c>
      <c r="BB134" s="510">
        <f t="shared" si="13"/>
        <v>36000</v>
      </c>
      <c r="BC134" s="510">
        <f t="shared" si="13"/>
        <v>36000</v>
      </c>
      <c r="BD134" s="510">
        <f t="shared" si="13"/>
        <v>36000</v>
      </c>
      <c r="BE134" s="510">
        <f t="shared" si="13"/>
        <v>36000</v>
      </c>
      <c r="BF134" s="510">
        <f t="shared" si="13"/>
        <v>36000</v>
      </c>
      <c r="BG134" s="510">
        <f t="shared" si="13"/>
        <v>36000</v>
      </c>
      <c r="BH134" s="510">
        <f t="shared" si="13"/>
        <v>36000</v>
      </c>
      <c r="BI134" s="510">
        <f t="shared" si="15"/>
        <v>36000</v>
      </c>
      <c r="BJ134" s="510">
        <f t="shared" si="15"/>
        <v>36000</v>
      </c>
      <c r="BK134" s="446"/>
      <c r="BL134" s="446"/>
      <c r="BM134" s="446"/>
      <c r="BN134" s="446"/>
      <c r="BO134" s="446"/>
      <c r="BP134" s="446"/>
      <c r="BQ134" s="446"/>
      <c r="BR134" s="446"/>
      <c r="BS134" s="446"/>
      <c r="BT134" s="446"/>
      <c r="BU134" s="446"/>
      <c r="BV134" s="446"/>
      <c r="BW134" s="446"/>
      <c r="BX134" s="446"/>
      <c r="BY134" s="446"/>
    </row>
    <row r="135" spans="7:77" x14ac:dyDescent="0.45">
      <c r="G135" s="446"/>
      <c r="H135" s="446"/>
      <c r="I135" s="481">
        <v>44593</v>
      </c>
      <c r="J135" s="446"/>
      <c r="K135" s="481">
        <v>44593</v>
      </c>
      <c r="L135" s="446"/>
      <c r="M135" s="446"/>
      <c r="N135" s="446"/>
      <c r="O135" s="446"/>
      <c r="P135" s="446"/>
      <c r="Q135" s="446"/>
      <c r="R135" s="446"/>
      <c r="S135" s="446"/>
      <c r="T135" s="446"/>
      <c r="U135" s="446"/>
      <c r="V135" s="446"/>
      <c r="W135" s="446"/>
      <c r="X135" s="446"/>
      <c r="Y135" s="446"/>
      <c r="Z135" s="446"/>
      <c r="AA135" s="446"/>
      <c r="AB135" s="446"/>
      <c r="AC135" s="446"/>
      <c r="AD135" s="446"/>
      <c r="AE135" s="446"/>
      <c r="AF135" s="446"/>
      <c r="AG135" s="446"/>
      <c r="AH135" s="446"/>
      <c r="AI135" s="446"/>
      <c r="AJ135" s="446"/>
      <c r="AK135" s="446"/>
      <c r="AL135" s="446"/>
      <c r="AM135" s="446"/>
      <c r="AN135" s="446"/>
      <c r="AO135" s="446"/>
      <c r="AP135" s="446"/>
      <c r="AQ135" s="446"/>
      <c r="AR135" s="510">
        <f>AQ$99*AQ$100*0.6/20</f>
        <v>36000</v>
      </c>
      <c r="AS135" s="510">
        <f t="shared" si="13"/>
        <v>36000</v>
      </c>
      <c r="AT135" s="510">
        <f t="shared" si="13"/>
        <v>36000</v>
      </c>
      <c r="AU135" s="510">
        <f t="shared" si="13"/>
        <v>36000</v>
      </c>
      <c r="AV135" s="510">
        <f t="shared" si="13"/>
        <v>36000</v>
      </c>
      <c r="AW135" s="510">
        <f t="shared" si="13"/>
        <v>36000</v>
      </c>
      <c r="AX135" s="510">
        <f t="shared" si="13"/>
        <v>36000</v>
      </c>
      <c r="AY135" s="510">
        <f t="shared" si="13"/>
        <v>36000</v>
      </c>
      <c r="AZ135" s="510">
        <f t="shared" si="13"/>
        <v>36000</v>
      </c>
      <c r="BA135" s="510">
        <f t="shared" si="13"/>
        <v>36000</v>
      </c>
      <c r="BB135" s="510">
        <f t="shared" si="13"/>
        <v>36000</v>
      </c>
      <c r="BC135" s="510">
        <f t="shared" si="13"/>
        <v>36000</v>
      </c>
      <c r="BD135" s="510">
        <f t="shared" si="13"/>
        <v>36000</v>
      </c>
      <c r="BE135" s="510">
        <f t="shared" si="13"/>
        <v>36000</v>
      </c>
      <c r="BF135" s="510">
        <f t="shared" si="13"/>
        <v>36000</v>
      </c>
      <c r="BG135" s="510">
        <f t="shared" si="13"/>
        <v>36000</v>
      </c>
      <c r="BH135" s="510">
        <f t="shared" si="13"/>
        <v>36000</v>
      </c>
      <c r="BI135" s="510">
        <f t="shared" si="15"/>
        <v>36000</v>
      </c>
      <c r="BJ135" s="510">
        <f t="shared" si="15"/>
        <v>36000</v>
      </c>
      <c r="BK135" s="510">
        <f t="shared" si="15"/>
        <v>36000</v>
      </c>
      <c r="BL135" s="446"/>
      <c r="BM135" s="446"/>
      <c r="BN135" s="446"/>
      <c r="BO135" s="446"/>
      <c r="BP135" s="446"/>
      <c r="BQ135" s="446"/>
      <c r="BR135" s="446"/>
      <c r="BS135" s="446"/>
      <c r="BT135" s="446"/>
      <c r="BU135" s="446"/>
      <c r="BV135" s="446"/>
      <c r="BW135" s="446"/>
      <c r="BX135" s="446"/>
      <c r="BY135" s="446"/>
    </row>
    <row r="136" spans="7:77" x14ac:dyDescent="0.45">
      <c r="G136" s="446"/>
      <c r="H136" s="446"/>
      <c r="I136" s="481">
        <v>44621</v>
      </c>
      <c r="J136" s="446"/>
      <c r="K136" s="481">
        <v>44621</v>
      </c>
      <c r="L136" s="446"/>
      <c r="M136" s="446"/>
      <c r="N136" s="446"/>
      <c r="O136" s="446"/>
      <c r="P136" s="446"/>
      <c r="Q136" s="446"/>
      <c r="R136" s="446"/>
      <c r="S136" s="446"/>
      <c r="T136" s="446"/>
      <c r="U136" s="446"/>
      <c r="V136" s="446"/>
      <c r="W136" s="446"/>
      <c r="X136" s="446"/>
      <c r="Y136" s="446"/>
      <c r="Z136" s="446"/>
      <c r="AA136" s="446"/>
      <c r="AB136" s="446"/>
      <c r="AC136" s="446"/>
      <c r="AD136" s="446"/>
      <c r="AE136" s="446"/>
      <c r="AF136" s="446"/>
      <c r="AG136" s="446"/>
      <c r="AH136" s="446"/>
      <c r="AI136" s="446"/>
      <c r="AJ136" s="446"/>
      <c r="AK136" s="446"/>
      <c r="AL136" s="446"/>
      <c r="AM136" s="446"/>
      <c r="AN136" s="446"/>
      <c r="AO136" s="446"/>
      <c r="AP136" s="446"/>
      <c r="AQ136" s="446"/>
      <c r="AR136" s="446"/>
      <c r="AS136" s="510">
        <f>AR$99*AR$100*0.6/20</f>
        <v>36000</v>
      </c>
      <c r="AT136" s="510">
        <f t="shared" ref="AT136:BH150" si="16">+AS136</f>
        <v>36000</v>
      </c>
      <c r="AU136" s="510">
        <f t="shared" si="16"/>
        <v>36000</v>
      </c>
      <c r="AV136" s="510">
        <f t="shared" si="16"/>
        <v>36000</v>
      </c>
      <c r="AW136" s="510">
        <f t="shared" si="16"/>
        <v>36000</v>
      </c>
      <c r="AX136" s="510">
        <f t="shared" si="16"/>
        <v>36000</v>
      </c>
      <c r="AY136" s="510">
        <f t="shared" si="16"/>
        <v>36000</v>
      </c>
      <c r="AZ136" s="510">
        <f t="shared" si="16"/>
        <v>36000</v>
      </c>
      <c r="BA136" s="510">
        <f t="shared" si="16"/>
        <v>36000</v>
      </c>
      <c r="BB136" s="510">
        <f t="shared" si="16"/>
        <v>36000</v>
      </c>
      <c r="BC136" s="510">
        <f t="shared" si="16"/>
        <v>36000</v>
      </c>
      <c r="BD136" s="510">
        <f t="shared" si="16"/>
        <v>36000</v>
      </c>
      <c r="BE136" s="510">
        <f t="shared" si="16"/>
        <v>36000</v>
      </c>
      <c r="BF136" s="510">
        <f t="shared" si="16"/>
        <v>36000</v>
      </c>
      <c r="BG136" s="510">
        <f t="shared" si="16"/>
        <v>36000</v>
      </c>
      <c r="BH136" s="510">
        <f t="shared" si="16"/>
        <v>36000</v>
      </c>
      <c r="BI136" s="510">
        <f t="shared" si="15"/>
        <v>36000</v>
      </c>
      <c r="BJ136" s="510">
        <f t="shared" si="15"/>
        <v>36000</v>
      </c>
      <c r="BK136" s="510">
        <f t="shared" si="15"/>
        <v>36000</v>
      </c>
      <c r="BL136" s="510">
        <f t="shared" si="15"/>
        <v>36000</v>
      </c>
      <c r="BM136" s="446"/>
      <c r="BN136" s="446"/>
      <c r="BO136" s="446"/>
      <c r="BP136" s="446"/>
      <c r="BQ136" s="446"/>
      <c r="BR136" s="446"/>
      <c r="BS136" s="446"/>
      <c r="BT136" s="446"/>
      <c r="BU136" s="446"/>
      <c r="BV136" s="446"/>
      <c r="BW136" s="446"/>
      <c r="BX136" s="446"/>
      <c r="BY136" s="446"/>
    </row>
    <row r="137" spans="7:77" x14ac:dyDescent="0.45">
      <c r="G137" s="446"/>
      <c r="H137" s="446"/>
      <c r="I137" s="481">
        <v>44652</v>
      </c>
      <c r="J137" s="446"/>
      <c r="K137" s="481">
        <v>44652</v>
      </c>
      <c r="L137" s="446"/>
      <c r="M137" s="446"/>
      <c r="N137" s="446"/>
      <c r="O137" s="446"/>
      <c r="P137" s="446"/>
      <c r="Q137" s="446"/>
      <c r="R137" s="446"/>
      <c r="S137" s="446"/>
      <c r="T137" s="446"/>
      <c r="U137" s="446"/>
      <c r="V137" s="446"/>
      <c r="W137" s="446"/>
      <c r="X137" s="446"/>
      <c r="Y137" s="446"/>
      <c r="Z137" s="446"/>
      <c r="AA137" s="446"/>
      <c r="AB137" s="446"/>
      <c r="AC137" s="446"/>
      <c r="AD137" s="446"/>
      <c r="AE137" s="446"/>
      <c r="AF137" s="446"/>
      <c r="AG137" s="446"/>
      <c r="AH137" s="446"/>
      <c r="AI137" s="446"/>
      <c r="AJ137" s="446"/>
      <c r="AK137" s="446"/>
      <c r="AL137" s="446"/>
      <c r="AM137" s="446"/>
      <c r="AN137" s="446"/>
      <c r="AO137" s="446"/>
      <c r="AP137" s="446"/>
      <c r="AQ137" s="446"/>
      <c r="AR137" s="446"/>
      <c r="AS137" s="446"/>
      <c r="AT137" s="510">
        <f>AS$99*AS$100*0.6/20</f>
        <v>36000</v>
      </c>
      <c r="AU137" s="510">
        <f t="shared" si="16"/>
        <v>36000</v>
      </c>
      <c r="AV137" s="510">
        <f t="shared" si="16"/>
        <v>36000</v>
      </c>
      <c r="AW137" s="510">
        <f t="shared" si="16"/>
        <v>36000</v>
      </c>
      <c r="AX137" s="510">
        <f t="shared" si="16"/>
        <v>36000</v>
      </c>
      <c r="AY137" s="510">
        <f t="shared" si="16"/>
        <v>36000</v>
      </c>
      <c r="AZ137" s="510">
        <f t="shared" si="16"/>
        <v>36000</v>
      </c>
      <c r="BA137" s="510">
        <f t="shared" si="16"/>
        <v>36000</v>
      </c>
      <c r="BB137" s="510">
        <f t="shared" si="16"/>
        <v>36000</v>
      </c>
      <c r="BC137" s="510">
        <f t="shared" si="16"/>
        <v>36000</v>
      </c>
      <c r="BD137" s="510">
        <f t="shared" si="16"/>
        <v>36000</v>
      </c>
      <c r="BE137" s="510">
        <f t="shared" si="16"/>
        <v>36000</v>
      </c>
      <c r="BF137" s="510">
        <f t="shared" si="16"/>
        <v>36000</v>
      </c>
      <c r="BG137" s="510">
        <f t="shared" si="16"/>
        <v>36000</v>
      </c>
      <c r="BH137" s="510">
        <f t="shared" si="16"/>
        <v>36000</v>
      </c>
      <c r="BI137" s="510">
        <f t="shared" si="15"/>
        <v>36000</v>
      </c>
      <c r="BJ137" s="510">
        <f t="shared" si="15"/>
        <v>36000</v>
      </c>
      <c r="BK137" s="510">
        <f t="shared" si="15"/>
        <v>36000</v>
      </c>
      <c r="BL137" s="510">
        <f t="shared" si="15"/>
        <v>36000</v>
      </c>
      <c r="BM137" s="510">
        <f t="shared" si="15"/>
        <v>36000</v>
      </c>
      <c r="BN137" s="446"/>
      <c r="BO137" s="446"/>
      <c r="BP137" s="446"/>
      <c r="BQ137" s="446"/>
      <c r="BR137" s="446"/>
      <c r="BS137" s="446"/>
      <c r="BT137" s="446"/>
      <c r="BU137" s="446"/>
      <c r="BV137" s="446"/>
      <c r="BW137" s="446"/>
      <c r="BX137" s="446"/>
      <c r="BY137" s="446"/>
    </row>
    <row r="138" spans="7:77" x14ac:dyDescent="0.45">
      <c r="G138" s="446"/>
      <c r="H138" s="446"/>
      <c r="I138" s="481">
        <v>44682</v>
      </c>
      <c r="J138" s="446"/>
      <c r="K138" s="481">
        <v>44682</v>
      </c>
      <c r="L138" s="446"/>
      <c r="M138" s="446"/>
      <c r="N138" s="446"/>
      <c r="O138" s="446"/>
      <c r="P138" s="446"/>
      <c r="Q138" s="446"/>
      <c r="R138" s="446"/>
      <c r="S138" s="446"/>
      <c r="T138" s="446"/>
      <c r="U138" s="446"/>
      <c r="V138" s="446"/>
      <c r="W138" s="446"/>
      <c r="X138" s="446"/>
      <c r="Y138" s="446"/>
      <c r="Z138" s="446"/>
      <c r="AA138" s="446"/>
      <c r="AB138" s="446"/>
      <c r="AC138" s="446"/>
      <c r="AD138" s="446"/>
      <c r="AE138" s="446"/>
      <c r="AF138" s="446"/>
      <c r="AG138" s="446"/>
      <c r="AH138" s="446"/>
      <c r="AI138" s="446"/>
      <c r="AJ138" s="446"/>
      <c r="AK138" s="446"/>
      <c r="AL138" s="446"/>
      <c r="AM138" s="446"/>
      <c r="AN138" s="446"/>
      <c r="AO138" s="446"/>
      <c r="AP138" s="446"/>
      <c r="AQ138" s="446"/>
      <c r="AR138" s="446"/>
      <c r="AS138" s="446"/>
      <c r="AT138" s="446"/>
      <c r="AU138" s="510">
        <f>AT$99*AT$100*0.6/20</f>
        <v>36000</v>
      </c>
      <c r="AV138" s="510">
        <f t="shared" si="16"/>
        <v>36000</v>
      </c>
      <c r="AW138" s="510">
        <f t="shared" si="16"/>
        <v>36000</v>
      </c>
      <c r="AX138" s="510">
        <f t="shared" si="16"/>
        <v>36000</v>
      </c>
      <c r="AY138" s="510">
        <f t="shared" si="16"/>
        <v>36000</v>
      </c>
      <c r="AZ138" s="510">
        <f t="shared" si="16"/>
        <v>36000</v>
      </c>
      <c r="BA138" s="510">
        <f t="shared" si="16"/>
        <v>36000</v>
      </c>
      <c r="BB138" s="510">
        <f t="shared" si="16"/>
        <v>36000</v>
      </c>
      <c r="BC138" s="510">
        <f t="shared" si="16"/>
        <v>36000</v>
      </c>
      <c r="BD138" s="510">
        <f t="shared" si="16"/>
        <v>36000</v>
      </c>
      <c r="BE138" s="510">
        <f t="shared" si="16"/>
        <v>36000</v>
      </c>
      <c r="BF138" s="510">
        <f t="shared" si="16"/>
        <v>36000</v>
      </c>
      <c r="BG138" s="510">
        <f t="shared" si="16"/>
        <v>36000</v>
      </c>
      <c r="BH138" s="510">
        <f t="shared" si="16"/>
        <v>36000</v>
      </c>
      <c r="BI138" s="510">
        <f t="shared" si="15"/>
        <v>36000</v>
      </c>
      <c r="BJ138" s="510">
        <f t="shared" si="15"/>
        <v>36000</v>
      </c>
      <c r="BK138" s="510">
        <f t="shared" si="15"/>
        <v>36000</v>
      </c>
      <c r="BL138" s="510">
        <f t="shared" si="15"/>
        <v>36000</v>
      </c>
      <c r="BM138" s="510">
        <f t="shared" si="15"/>
        <v>36000</v>
      </c>
      <c r="BN138" s="510">
        <f t="shared" si="15"/>
        <v>36000</v>
      </c>
      <c r="BO138" s="446"/>
      <c r="BP138" s="446"/>
      <c r="BQ138" s="446"/>
      <c r="BR138" s="446"/>
      <c r="BS138" s="446"/>
      <c r="BT138" s="446"/>
      <c r="BU138" s="446"/>
      <c r="BV138" s="446"/>
      <c r="BW138" s="446"/>
      <c r="BX138" s="446"/>
      <c r="BY138" s="446"/>
    </row>
    <row r="139" spans="7:77" x14ac:dyDescent="0.45">
      <c r="G139" s="446"/>
      <c r="H139" s="446"/>
      <c r="I139" s="481">
        <v>44713</v>
      </c>
      <c r="J139" s="446"/>
      <c r="K139" s="481">
        <v>44713</v>
      </c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6"/>
      <c r="AC139" s="446"/>
      <c r="AD139" s="446"/>
      <c r="AE139" s="446"/>
      <c r="AF139" s="446"/>
      <c r="AG139" s="446"/>
      <c r="AH139" s="446"/>
      <c r="AI139" s="446"/>
      <c r="AJ139" s="446"/>
      <c r="AK139" s="446"/>
      <c r="AL139" s="446"/>
      <c r="AM139" s="446"/>
      <c r="AN139" s="446"/>
      <c r="AO139" s="446"/>
      <c r="AP139" s="446"/>
      <c r="AQ139" s="446"/>
      <c r="AR139" s="446"/>
      <c r="AS139" s="446"/>
      <c r="AT139" s="446"/>
      <c r="AU139" s="446"/>
      <c r="AV139" s="510">
        <f>AU$99*AU$100*0.6/20</f>
        <v>36000</v>
      </c>
      <c r="AW139" s="510">
        <f t="shared" si="16"/>
        <v>36000</v>
      </c>
      <c r="AX139" s="510">
        <f t="shared" si="16"/>
        <v>36000</v>
      </c>
      <c r="AY139" s="510">
        <f t="shared" si="16"/>
        <v>36000</v>
      </c>
      <c r="AZ139" s="510">
        <f t="shared" si="16"/>
        <v>36000</v>
      </c>
      <c r="BA139" s="510">
        <f t="shared" si="16"/>
        <v>36000</v>
      </c>
      <c r="BB139" s="510">
        <f t="shared" si="16"/>
        <v>36000</v>
      </c>
      <c r="BC139" s="510">
        <f t="shared" si="16"/>
        <v>36000</v>
      </c>
      <c r="BD139" s="510">
        <f t="shared" si="16"/>
        <v>36000</v>
      </c>
      <c r="BE139" s="510">
        <f t="shared" si="16"/>
        <v>36000</v>
      </c>
      <c r="BF139" s="510">
        <f t="shared" si="16"/>
        <v>36000</v>
      </c>
      <c r="BG139" s="510">
        <f t="shared" si="16"/>
        <v>36000</v>
      </c>
      <c r="BH139" s="510">
        <f t="shared" si="16"/>
        <v>36000</v>
      </c>
      <c r="BI139" s="510">
        <f t="shared" si="15"/>
        <v>36000</v>
      </c>
      <c r="BJ139" s="510">
        <f t="shared" si="15"/>
        <v>36000</v>
      </c>
      <c r="BK139" s="510">
        <f t="shared" si="15"/>
        <v>36000</v>
      </c>
      <c r="BL139" s="510">
        <f t="shared" si="15"/>
        <v>36000</v>
      </c>
      <c r="BM139" s="510">
        <f t="shared" si="15"/>
        <v>36000</v>
      </c>
      <c r="BN139" s="510">
        <f t="shared" si="15"/>
        <v>36000</v>
      </c>
      <c r="BO139" s="510">
        <f t="shared" si="15"/>
        <v>36000</v>
      </c>
      <c r="BP139" s="446"/>
      <c r="BQ139" s="446"/>
      <c r="BR139" s="446"/>
      <c r="BS139" s="446"/>
      <c r="BT139" s="446"/>
      <c r="BU139" s="446"/>
      <c r="BV139" s="446"/>
      <c r="BW139" s="446"/>
      <c r="BX139" s="446"/>
      <c r="BY139" s="446"/>
    </row>
    <row r="140" spans="7:77" x14ac:dyDescent="0.45">
      <c r="G140" s="446"/>
      <c r="H140" s="446"/>
      <c r="I140" s="481">
        <v>44743</v>
      </c>
      <c r="J140" s="446"/>
      <c r="K140" s="481">
        <v>44743</v>
      </c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6"/>
      <c r="AC140" s="446"/>
      <c r="AD140" s="446"/>
      <c r="AE140" s="446"/>
      <c r="AF140" s="446"/>
      <c r="AG140" s="446"/>
      <c r="AH140" s="446"/>
      <c r="AI140" s="446"/>
      <c r="AJ140" s="446"/>
      <c r="AK140" s="446"/>
      <c r="AL140" s="446"/>
      <c r="AM140" s="446"/>
      <c r="AN140" s="446"/>
      <c r="AO140" s="446"/>
      <c r="AP140" s="446"/>
      <c r="AQ140" s="446"/>
      <c r="AR140" s="446"/>
      <c r="AS140" s="446"/>
      <c r="AT140" s="446"/>
      <c r="AU140" s="446"/>
      <c r="AV140" s="446"/>
      <c r="AW140" s="510">
        <f>AV$99*AV$100*0.6/20</f>
        <v>36000</v>
      </c>
      <c r="AX140" s="510">
        <f t="shared" si="16"/>
        <v>36000</v>
      </c>
      <c r="AY140" s="510">
        <f t="shared" si="16"/>
        <v>36000</v>
      </c>
      <c r="AZ140" s="510">
        <f t="shared" si="16"/>
        <v>36000</v>
      </c>
      <c r="BA140" s="510">
        <f t="shared" si="16"/>
        <v>36000</v>
      </c>
      <c r="BB140" s="510">
        <f t="shared" si="16"/>
        <v>36000</v>
      </c>
      <c r="BC140" s="510">
        <f t="shared" si="16"/>
        <v>36000</v>
      </c>
      <c r="BD140" s="510">
        <f t="shared" si="16"/>
        <v>36000</v>
      </c>
      <c r="BE140" s="510">
        <f t="shared" si="16"/>
        <v>36000</v>
      </c>
      <c r="BF140" s="510">
        <f t="shared" si="16"/>
        <v>36000</v>
      </c>
      <c r="BG140" s="510">
        <f t="shared" si="16"/>
        <v>36000</v>
      </c>
      <c r="BH140" s="510">
        <f t="shared" si="16"/>
        <v>36000</v>
      </c>
      <c r="BI140" s="510">
        <f t="shared" si="15"/>
        <v>36000</v>
      </c>
      <c r="BJ140" s="510">
        <f t="shared" si="15"/>
        <v>36000</v>
      </c>
      <c r="BK140" s="510">
        <f t="shared" si="15"/>
        <v>36000</v>
      </c>
      <c r="BL140" s="510">
        <f t="shared" si="15"/>
        <v>36000</v>
      </c>
      <c r="BM140" s="510">
        <f t="shared" si="15"/>
        <v>36000</v>
      </c>
      <c r="BN140" s="510">
        <f t="shared" si="15"/>
        <v>36000</v>
      </c>
      <c r="BO140" s="510">
        <f t="shared" si="15"/>
        <v>36000</v>
      </c>
      <c r="BP140" s="510">
        <f t="shared" si="15"/>
        <v>36000</v>
      </c>
      <c r="BQ140" s="446"/>
      <c r="BR140" s="446"/>
      <c r="BS140" s="446"/>
      <c r="BT140" s="446"/>
      <c r="BU140" s="446"/>
      <c r="BV140" s="446"/>
      <c r="BW140" s="446"/>
      <c r="BX140" s="446"/>
      <c r="BY140" s="446"/>
    </row>
    <row r="141" spans="7:77" x14ac:dyDescent="0.45">
      <c r="G141" s="446"/>
      <c r="H141" s="446"/>
      <c r="I141" s="481">
        <v>44774</v>
      </c>
      <c r="J141" s="446"/>
      <c r="K141" s="481">
        <v>44774</v>
      </c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6"/>
      <c r="AC141" s="446"/>
      <c r="AD141" s="446"/>
      <c r="AE141" s="446"/>
      <c r="AF141" s="446"/>
      <c r="AG141" s="446"/>
      <c r="AH141" s="446"/>
      <c r="AI141" s="446"/>
      <c r="AJ141" s="446"/>
      <c r="AK141" s="446"/>
      <c r="AL141" s="446"/>
      <c r="AM141" s="446"/>
      <c r="AN141" s="446"/>
      <c r="AO141" s="446"/>
      <c r="AP141" s="446"/>
      <c r="AQ141" s="446"/>
      <c r="AR141" s="446"/>
      <c r="AS141" s="446"/>
      <c r="AT141" s="446"/>
      <c r="AU141" s="446"/>
      <c r="AV141" s="446"/>
      <c r="AW141" s="446"/>
      <c r="AX141" s="510">
        <f>AW$99*AW$100*0.6/20</f>
        <v>36000</v>
      </c>
      <c r="AY141" s="510">
        <f t="shared" si="16"/>
        <v>36000</v>
      </c>
      <c r="AZ141" s="510">
        <f t="shared" si="16"/>
        <v>36000</v>
      </c>
      <c r="BA141" s="510">
        <f t="shared" si="16"/>
        <v>36000</v>
      </c>
      <c r="BB141" s="510">
        <f t="shared" si="16"/>
        <v>36000</v>
      </c>
      <c r="BC141" s="510">
        <f t="shared" si="16"/>
        <v>36000</v>
      </c>
      <c r="BD141" s="510">
        <f t="shared" si="16"/>
        <v>36000</v>
      </c>
      <c r="BE141" s="510">
        <f t="shared" si="16"/>
        <v>36000</v>
      </c>
      <c r="BF141" s="510">
        <f t="shared" si="16"/>
        <v>36000</v>
      </c>
      <c r="BG141" s="510">
        <f t="shared" si="16"/>
        <v>36000</v>
      </c>
      <c r="BH141" s="510">
        <f t="shared" si="16"/>
        <v>36000</v>
      </c>
      <c r="BI141" s="510">
        <f t="shared" si="15"/>
        <v>36000</v>
      </c>
      <c r="BJ141" s="510">
        <f t="shared" si="15"/>
        <v>36000</v>
      </c>
      <c r="BK141" s="510">
        <f t="shared" si="15"/>
        <v>36000</v>
      </c>
      <c r="BL141" s="510">
        <f t="shared" si="15"/>
        <v>36000</v>
      </c>
      <c r="BM141" s="510">
        <f t="shared" si="15"/>
        <v>36000</v>
      </c>
      <c r="BN141" s="510">
        <f t="shared" si="15"/>
        <v>36000</v>
      </c>
      <c r="BO141" s="510">
        <f t="shared" si="15"/>
        <v>36000</v>
      </c>
      <c r="BP141" s="510">
        <f t="shared" si="15"/>
        <v>36000</v>
      </c>
      <c r="BQ141" s="510">
        <f t="shared" si="15"/>
        <v>36000</v>
      </c>
      <c r="BR141" s="446"/>
      <c r="BS141" s="446"/>
      <c r="BT141" s="446"/>
      <c r="BU141" s="446"/>
      <c r="BV141" s="446"/>
      <c r="BW141" s="446"/>
      <c r="BX141" s="446"/>
      <c r="BY141" s="446"/>
    </row>
    <row r="142" spans="7:77" x14ac:dyDescent="0.45">
      <c r="G142" s="446"/>
      <c r="H142" s="446"/>
      <c r="I142" s="481">
        <v>44805</v>
      </c>
      <c r="J142" s="446"/>
      <c r="K142" s="481">
        <v>44805</v>
      </c>
      <c r="L142" s="446"/>
      <c r="M142" s="446"/>
      <c r="N142" s="446"/>
      <c r="O142" s="446"/>
      <c r="P142" s="446"/>
      <c r="Q142" s="446"/>
      <c r="R142" s="446"/>
      <c r="S142" s="446"/>
      <c r="T142" s="446"/>
      <c r="U142" s="446"/>
      <c r="V142" s="446"/>
      <c r="W142" s="446"/>
      <c r="X142" s="446"/>
      <c r="Y142" s="446"/>
      <c r="Z142" s="446"/>
      <c r="AA142" s="446"/>
      <c r="AB142" s="446"/>
      <c r="AC142" s="446"/>
      <c r="AD142" s="446"/>
      <c r="AE142" s="446"/>
      <c r="AF142" s="446"/>
      <c r="AG142" s="446"/>
      <c r="AH142" s="446"/>
      <c r="AI142" s="446"/>
      <c r="AJ142" s="446"/>
      <c r="AK142" s="446"/>
      <c r="AL142" s="446"/>
      <c r="AM142" s="446"/>
      <c r="AN142" s="446"/>
      <c r="AO142" s="446"/>
      <c r="AP142" s="446"/>
      <c r="AQ142" s="446"/>
      <c r="AR142" s="446"/>
      <c r="AS142" s="446"/>
      <c r="AT142" s="446"/>
      <c r="AU142" s="446"/>
      <c r="AV142" s="446"/>
      <c r="AW142" s="446"/>
      <c r="AX142" s="446"/>
      <c r="AY142" s="510">
        <f>AX$99*AX$100*0.6/20</f>
        <v>36000</v>
      </c>
      <c r="AZ142" s="510">
        <f t="shared" si="16"/>
        <v>36000</v>
      </c>
      <c r="BA142" s="510">
        <f t="shared" si="16"/>
        <v>36000</v>
      </c>
      <c r="BB142" s="510">
        <f t="shared" si="16"/>
        <v>36000</v>
      </c>
      <c r="BC142" s="510">
        <f t="shared" si="16"/>
        <v>36000</v>
      </c>
      <c r="BD142" s="510">
        <f t="shared" si="16"/>
        <v>36000</v>
      </c>
      <c r="BE142" s="510">
        <f t="shared" si="16"/>
        <v>36000</v>
      </c>
      <c r="BF142" s="510">
        <f t="shared" si="16"/>
        <v>36000</v>
      </c>
      <c r="BG142" s="510">
        <f t="shared" si="16"/>
        <v>36000</v>
      </c>
      <c r="BH142" s="510">
        <f t="shared" si="16"/>
        <v>36000</v>
      </c>
      <c r="BI142" s="510">
        <f t="shared" si="15"/>
        <v>36000</v>
      </c>
      <c r="BJ142" s="510">
        <f t="shared" si="15"/>
        <v>36000</v>
      </c>
      <c r="BK142" s="510">
        <f t="shared" si="15"/>
        <v>36000</v>
      </c>
      <c r="BL142" s="510">
        <f t="shared" si="15"/>
        <v>36000</v>
      </c>
      <c r="BM142" s="510">
        <f t="shared" si="15"/>
        <v>36000</v>
      </c>
      <c r="BN142" s="510">
        <f t="shared" si="15"/>
        <v>36000</v>
      </c>
      <c r="BO142" s="510">
        <f t="shared" si="15"/>
        <v>36000</v>
      </c>
      <c r="BP142" s="510">
        <f t="shared" si="15"/>
        <v>36000</v>
      </c>
      <c r="BQ142" s="510">
        <f t="shared" si="15"/>
        <v>36000</v>
      </c>
      <c r="BR142" s="510">
        <f t="shared" si="15"/>
        <v>36000</v>
      </c>
      <c r="BS142" s="446"/>
      <c r="BT142" s="446"/>
      <c r="BU142" s="446"/>
      <c r="BV142" s="446"/>
      <c r="BW142" s="446"/>
      <c r="BX142" s="446"/>
      <c r="BY142" s="446"/>
    </row>
    <row r="143" spans="7:77" x14ac:dyDescent="0.45">
      <c r="G143" s="446"/>
      <c r="H143" s="446"/>
      <c r="I143" s="481">
        <v>44835</v>
      </c>
      <c r="J143" s="446"/>
      <c r="K143" s="481">
        <v>44835</v>
      </c>
      <c r="L143" s="446"/>
      <c r="M143" s="446"/>
      <c r="N143" s="446"/>
      <c r="O143" s="446"/>
      <c r="P143" s="446"/>
      <c r="Q143" s="446"/>
      <c r="R143" s="446"/>
      <c r="S143" s="446"/>
      <c r="T143" s="446"/>
      <c r="U143" s="446"/>
      <c r="V143" s="446"/>
      <c r="W143" s="446"/>
      <c r="X143" s="446"/>
      <c r="Y143" s="446"/>
      <c r="Z143" s="446"/>
      <c r="AA143" s="446"/>
      <c r="AB143" s="446"/>
      <c r="AC143" s="446"/>
      <c r="AD143" s="446"/>
      <c r="AE143" s="446"/>
      <c r="AF143" s="446"/>
      <c r="AG143" s="446"/>
      <c r="AH143" s="446"/>
      <c r="AI143" s="446"/>
      <c r="AJ143" s="446"/>
      <c r="AK143" s="446"/>
      <c r="AL143" s="446"/>
      <c r="AM143" s="446"/>
      <c r="AN143" s="446"/>
      <c r="AO143" s="446"/>
      <c r="AP143" s="446"/>
      <c r="AQ143" s="446"/>
      <c r="AR143" s="446"/>
      <c r="AS143" s="446"/>
      <c r="AT143" s="446"/>
      <c r="AU143" s="446"/>
      <c r="AV143" s="446"/>
      <c r="AW143" s="446"/>
      <c r="AX143" s="446"/>
      <c r="AY143" s="446"/>
      <c r="AZ143" s="510">
        <f>AY$99*AY$100*0.6/20</f>
        <v>36000</v>
      </c>
      <c r="BA143" s="510">
        <f t="shared" si="16"/>
        <v>36000</v>
      </c>
      <c r="BB143" s="510">
        <f t="shared" si="16"/>
        <v>36000</v>
      </c>
      <c r="BC143" s="510">
        <f t="shared" si="16"/>
        <v>36000</v>
      </c>
      <c r="BD143" s="510">
        <f t="shared" si="16"/>
        <v>36000</v>
      </c>
      <c r="BE143" s="510">
        <f t="shared" si="16"/>
        <v>36000</v>
      </c>
      <c r="BF143" s="510">
        <f t="shared" si="16"/>
        <v>36000</v>
      </c>
      <c r="BG143" s="510">
        <f t="shared" si="16"/>
        <v>36000</v>
      </c>
      <c r="BH143" s="510">
        <f t="shared" si="16"/>
        <v>36000</v>
      </c>
      <c r="BI143" s="510">
        <f t="shared" si="15"/>
        <v>36000</v>
      </c>
      <c r="BJ143" s="510">
        <f t="shared" si="15"/>
        <v>36000</v>
      </c>
      <c r="BK143" s="510">
        <f t="shared" si="15"/>
        <v>36000</v>
      </c>
      <c r="BL143" s="510">
        <f t="shared" si="15"/>
        <v>36000</v>
      </c>
      <c r="BM143" s="510">
        <f t="shared" si="15"/>
        <v>36000</v>
      </c>
      <c r="BN143" s="510">
        <f t="shared" si="15"/>
        <v>36000</v>
      </c>
      <c r="BO143" s="510">
        <f t="shared" si="15"/>
        <v>36000</v>
      </c>
      <c r="BP143" s="510">
        <f t="shared" si="15"/>
        <v>36000</v>
      </c>
      <c r="BQ143" s="510">
        <f t="shared" si="15"/>
        <v>36000</v>
      </c>
      <c r="BR143" s="510">
        <f t="shared" si="15"/>
        <v>36000</v>
      </c>
      <c r="BS143" s="510">
        <f t="shared" si="15"/>
        <v>36000</v>
      </c>
      <c r="BT143" s="446"/>
      <c r="BU143" s="446"/>
      <c r="BV143" s="446"/>
      <c r="BW143" s="446"/>
      <c r="BX143" s="446"/>
      <c r="BY143" s="446"/>
    </row>
    <row r="144" spans="7:77" x14ac:dyDescent="0.45">
      <c r="G144" s="446"/>
      <c r="H144" s="446"/>
      <c r="I144" s="481">
        <v>44866</v>
      </c>
      <c r="J144" s="446"/>
      <c r="K144" s="481">
        <v>44866</v>
      </c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/>
      <c r="Z144" s="446"/>
      <c r="AA144" s="446"/>
      <c r="AB144" s="446"/>
      <c r="AC144" s="446"/>
      <c r="AD144" s="446"/>
      <c r="AE144" s="446"/>
      <c r="AF144" s="446"/>
      <c r="AG144" s="446"/>
      <c r="AH144" s="446"/>
      <c r="AI144" s="446"/>
      <c r="AJ144" s="446"/>
      <c r="AK144" s="446"/>
      <c r="AL144" s="446"/>
      <c r="AM144" s="446"/>
      <c r="AN144" s="446"/>
      <c r="AO144" s="446"/>
      <c r="AP144" s="446"/>
      <c r="AQ144" s="446"/>
      <c r="AR144" s="446"/>
      <c r="AS144" s="446"/>
      <c r="AT144" s="446"/>
      <c r="AU144" s="446"/>
      <c r="AV144" s="446"/>
      <c r="AW144" s="446"/>
      <c r="AX144" s="446"/>
      <c r="AY144" s="446"/>
      <c r="AZ144" s="446"/>
      <c r="BA144" s="510">
        <f>AZ$99*AZ$100*0.6/20</f>
        <v>36000</v>
      </c>
      <c r="BB144" s="510">
        <f t="shared" si="16"/>
        <v>36000</v>
      </c>
      <c r="BC144" s="510">
        <f t="shared" si="16"/>
        <v>36000</v>
      </c>
      <c r="BD144" s="510">
        <f t="shared" si="16"/>
        <v>36000</v>
      </c>
      <c r="BE144" s="510">
        <f t="shared" si="16"/>
        <v>36000</v>
      </c>
      <c r="BF144" s="510">
        <f t="shared" si="16"/>
        <v>36000</v>
      </c>
      <c r="BG144" s="510">
        <f t="shared" si="16"/>
        <v>36000</v>
      </c>
      <c r="BH144" s="510">
        <f t="shared" si="16"/>
        <v>36000</v>
      </c>
      <c r="BI144" s="510">
        <f t="shared" si="15"/>
        <v>36000</v>
      </c>
      <c r="BJ144" s="510">
        <f t="shared" si="15"/>
        <v>36000</v>
      </c>
      <c r="BK144" s="510">
        <f t="shared" si="15"/>
        <v>36000</v>
      </c>
      <c r="BL144" s="510">
        <f t="shared" si="15"/>
        <v>36000</v>
      </c>
      <c r="BM144" s="510">
        <f t="shared" si="15"/>
        <v>36000</v>
      </c>
      <c r="BN144" s="510">
        <f t="shared" si="15"/>
        <v>36000</v>
      </c>
      <c r="BO144" s="510">
        <f t="shared" si="15"/>
        <v>36000</v>
      </c>
      <c r="BP144" s="510">
        <f t="shared" si="15"/>
        <v>36000</v>
      </c>
      <c r="BQ144" s="510">
        <f t="shared" si="15"/>
        <v>36000</v>
      </c>
      <c r="BR144" s="510">
        <f t="shared" si="15"/>
        <v>36000</v>
      </c>
      <c r="BS144" s="510">
        <f t="shared" si="15"/>
        <v>36000</v>
      </c>
      <c r="BT144" s="510">
        <f t="shared" si="15"/>
        <v>36000</v>
      </c>
      <c r="BU144" s="446"/>
      <c r="BV144" s="446"/>
      <c r="BW144" s="446"/>
      <c r="BX144" s="446"/>
      <c r="BY144" s="446"/>
    </row>
    <row r="145" spans="7:77" x14ac:dyDescent="0.45">
      <c r="G145" s="446"/>
      <c r="H145" s="446"/>
      <c r="I145" s="481">
        <v>44896</v>
      </c>
      <c r="J145" s="446"/>
      <c r="K145" s="481">
        <v>44896</v>
      </c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6"/>
      <c r="AC145" s="446"/>
      <c r="AD145" s="446"/>
      <c r="AE145" s="446"/>
      <c r="AF145" s="446"/>
      <c r="AG145" s="446"/>
      <c r="AH145" s="446"/>
      <c r="AI145" s="446"/>
      <c r="AJ145" s="446"/>
      <c r="AK145" s="446"/>
      <c r="AL145" s="446"/>
      <c r="AM145" s="446"/>
      <c r="AN145" s="446"/>
      <c r="AO145" s="446"/>
      <c r="AP145" s="446"/>
      <c r="AQ145" s="446"/>
      <c r="AR145" s="446"/>
      <c r="AS145" s="446"/>
      <c r="AT145" s="446"/>
      <c r="AU145" s="446"/>
      <c r="AV145" s="446"/>
      <c r="AW145" s="446"/>
      <c r="AX145" s="446"/>
      <c r="AY145" s="446"/>
      <c r="AZ145" s="446"/>
      <c r="BA145" s="446"/>
      <c r="BB145" s="510">
        <f>BA$99*BA$100*0.6/20</f>
        <v>36000</v>
      </c>
      <c r="BC145" s="510">
        <f t="shared" si="16"/>
        <v>36000</v>
      </c>
      <c r="BD145" s="510">
        <f t="shared" si="16"/>
        <v>36000</v>
      </c>
      <c r="BE145" s="510">
        <f t="shared" si="16"/>
        <v>36000</v>
      </c>
      <c r="BF145" s="510">
        <f t="shared" si="16"/>
        <v>36000</v>
      </c>
      <c r="BG145" s="510">
        <f t="shared" si="16"/>
        <v>36000</v>
      </c>
      <c r="BH145" s="510">
        <f t="shared" si="16"/>
        <v>36000</v>
      </c>
      <c r="BI145" s="510">
        <f t="shared" si="15"/>
        <v>36000</v>
      </c>
      <c r="BJ145" s="510">
        <f t="shared" si="15"/>
        <v>36000</v>
      </c>
      <c r="BK145" s="510">
        <f t="shared" si="15"/>
        <v>36000</v>
      </c>
      <c r="BL145" s="510">
        <f t="shared" si="15"/>
        <v>36000</v>
      </c>
      <c r="BM145" s="510">
        <f t="shared" si="15"/>
        <v>36000</v>
      </c>
      <c r="BN145" s="510">
        <f t="shared" si="15"/>
        <v>36000</v>
      </c>
      <c r="BO145" s="510">
        <f t="shared" si="15"/>
        <v>36000</v>
      </c>
      <c r="BP145" s="510">
        <f t="shared" si="15"/>
        <v>36000</v>
      </c>
      <c r="BQ145" s="510">
        <f t="shared" si="15"/>
        <v>36000</v>
      </c>
      <c r="BR145" s="510">
        <f t="shared" si="15"/>
        <v>36000</v>
      </c>
      <c r="BS145" s="510">
        <f t="shared" si="15"/>
        <v>36000</v>
      </c>
      <c r="BT145" s="510">
        <f t="shared" si="15"/>
        <v>36000</v>
      </c>
      <c r="BU145" s="510">
        <f t="shared" si="15"/>
        <v>36000</v>
      </c>
      <c r="BV145" s="446"/>
      <c r="BW145" s="446"/>
      <c r="BX145" s="446"/>
      <c r="BY145" s="446"/>
    </row>
    <row r="146" spans="7:77" hidden="1" x14ac:dyDescent="0.45">
      <c r="G146" s="446"/>
      <c r="H146" s="446"/>
      <c r="I146" s="481">
        <v>44927</v>
      </c>
      <c r="J146" s="446"/>
      <c r="K146" s="481">
        <v>44927</v>
      </c>
      <c r="L146" s="446"/>
      <c r="M146" s="446"/>
      <c r="N146" s="446"/>
      <c r="O146" s="446"/>
      <c r="P146" s="446"/>
      <c r="Q146" s="446"/>
      <c r="R146" s="446"/>
      <c r="S146" s="446"/>
      <c r="T146" s="446"/>
      <c r="U146" s="446"/>
      <c r="V146" s="446"/>
      <c r="W146" s="446"/>
      <c r="X146" s="446"/>
      <c r="Y146" s="446"/>
      <c r="Z146" s="446"/>
      <c r="AA146" s="446"/>
      <c r="AB146" s="446"/>
      <c r="AC146" s="446"/>
      <c r="AD146" s="446"/>
      <c r="AE146" s="446"/>
      <c r="AF146" s="446"/>
      <c r="AG146" s="446"/>
      <c r="AH146" s="446"/>
      <c r="AI146" s="446"/>
      <c r="AJ146" s="446"/>
      <c r="AK146" s="446"/>
      <c r="AL146" s="446"/>
      <c r="AM146" s="446"/>
      <c r="AN146" s="446"/>
      <c r="AO146" s="446"/>
      <c r="AP146" s="446"/>
      <c r="AQ146" s="446"/>
      <c r="AR146" s="446"/>
      <c r="AS146" s="446"/>
      <c r="AT146" s="446"/>
      <c r="AU146" s="446"/>
      <c r="AV146" s="446"/>
      <c r="AW146" s="446"/>
      <c r="AX146" s="446"/>
      <c r="AY146" s="446"/>
      <c r="AZ146" s="446"/>
      <c r="BA146" s="446"/>
      <c r="BB146" s="446"/>
      <c r="BC146" s="510">
        <f>BB$99*BB$100*0.6/20</f>
        <v>26350</v>
      </c>
      <c r="BD146" s="510">
        <f t="shared" si="16"/>
        <v>26350</v>
      </c>
      <c r="BE146" s="510">
        <f t="shared" si="16"/>
        <v>26350</v>
      </c>
      <c r="BF146" s="510">
        <f t="shared" si="16"/>
        <v>26350</v>
      </c>
      <c r="BG146" s="510">
        <f t="shared" si="16"/>
        <v>26350</v>
      </c>
      <c r="BH146" s="510">
        <f t="shared" si="16"/>
        <v>26350</v>
      </c>
      <c r="BI146" s="510">
        <f t="shared" si="15"/>
        <v>26350</v>
      </c>
      <c r="BJ146" s="510">
        <f t="shared" si="15"/>
        <v>26350</v>
      </c>
      <c r="BK146" s="510">
        <f t="shared" si="15"/>
        <v>26350</v>
      </c>
      <c r="BL146" s="510">
        <f t="shared" si="15"/>
        <v>26350</v>
      </c>
      <c r="BM146" s="510">
        <f t="shared" si="15"/>
        <v>26350</v>
      </c>
      <c r="BN146" s="510">
        <f t="shared" si="15"/>
        <v>26350</v>
      </c>
      <c r="BO146" s="510">
        <f t="shared" si="15"/>
        <v>26350</v>
      </c>
      <c r="BP146" s="510">
        <f t="shared" si="15"/>
        <v>26350</v>
      </c>
      <c r="BQ146" s="510">
        <f t="shared" si="15"/>
        <v>26350</v>
      </c>
      <c r="BR146" s="510">
        <f t="shared" si="15"/>
        <v>26350</v>
      </c>
      <c r="BS146" s="510">
        <f t="shared" si="15"/>
        <v>26350</v>
      </c>
      <c r="BT146" s="510">
        <f t="shared" si="15"/>
        <v>26350</v>
      </c>
      <c r="BU146" s="510">
        <f t="shared" si="15"/>
        <v>26350</v>
      </c>
      <c r="BV146" s="510">
        <f t="shared" si="15"/>
        <v>26350</v>
      </c>
      <c r="BW146" s="446"/>
      <c r="BX146" s="446"/>
      <c r="BY146" s="446"/>
    </row>
    <row r="147" spans="7:77" hidden="1" x14ac:dyDescent="0.45">
      <c r="G147" s="446"/>
      <c r="H147" s="446"/>
      <c r="I147" s="481">
        <v>44958</v>
      </c>
      <c r="J147" s="446"/>
      <c r="K147" s="481">
        <v>44958</v>
      </c>
      <c r="L147" s="446"/>
      <c r="M147" s="446"/>
      <c r="N147" s="446"/>
      <c r="O147" s="446"/>
      <c r="P147" s="446"/>
      <c r="Q147" s="446"/>
      <c r="R147" s="446"/>
      <c r="S147" s="446"/>
      <c r="T147" s="446"/>
      <c r="U147" s="446"/>
      <c r="V147" s="446"/>
      <c r="W147" s="446"/>
      <c r="X147" s="446"/>
      <c r="Y147" s="446"/>
      <c r="Z147" s="446"/>
      <c r="AA147" s="446"/>
      <c r="AB147" s="446"/>
      <c r="AC147" s="446"/>
      <c r="AD147" s="446"/>
      <c r="AE147" s="446"/>
      <c r="AF147" s="446"/>
      <c r="AG147" s="446"/>
      <c r="AH147" s="446"/>
      <c r="AI147" s="446"/>
      <c r="AJ147" s="446"/>
      <c r="AK147" s="446"/>
      <c r="AL147" s="446"/>
      <c r="AM147" s="446"/>
      <c r="AN147" s="446"/>
      <c r="AO147" s="446"/>
      <c r="AP147" s="446"/>
      <c r="AQ147" s="446"/>
      <c r="AR147" s="446"/>
      <c r="AS147" s="446"/>
      <c r="AT147" s="446"/>
      <c r="AU147" s="446"/>
      <c r="AV147" s="446"/>
      <c r="AW147" s="446"/>
      <c r="AX147" s="446"/>
      <c r="AY147" s="446"/>
      <c r="AZ147" s="446"/>
      <c r="BA147" s="446"/>
      <c r="BB147" s="446"/>
      <c r="BC147" s="446"/>
      <c r="BD147" s="510">
        <f>BC$99*BC$100*0.6/20</f>
        <v>26350</v>
      </c>
      <c r="BE147" s="510">
        <f t="shared" si="16"/>
        <v>26350</v>
      </c>
      <c r="BF147" s="510">
        <f t="shared" si="16"/>
        <v>26350</v>
      </c>
      <c r="BG147" s="510">
        <f t="shared" si="16"/>
        <v>26350</v>
      </c>
      <c r="BH147" s="510">
        <f t="shared" si="16"/>
        <v>26350</v>
      </c>
      <c r="BI147" s="510">
        <f t="shared" si="15"/>
        <v>26350</v>
      </c>
      <c r="BJ147" s="510">
        <f t="shared" si="15"/>
        <v>26350</v>
      </c>
      <c r="BK147" s="510">
        <f t="shared" si="15"/>
        <v>26350</v>
      </c>
      <c r="BL147" s="510">
        <f t="shared" si="15"/>
        <v>26350</v>
      </c>
      <c r="BM147" s="510">
        <f t="shared" si="15"/>
        <v>26350</v>
      </c>
      <c r="BN147" s="510">
        <f t="shared" si="15"/>
        <v>26350</v>
      </c>
      <c r="BO147" s="510">
        <f t="shared" si="15"/>
        <v>26350</v>
      </c>
      <c r="BP147" s="510">
        <f t="shared" si="15"/>
        <v>26350</v>
      </c>
      <c r="BQ147" s="510">
        <f t="shared" si="15"/>
        <v>26350</v>
      </c>
      <c r="BR147" s="510">
        <f t="shared" si="15"/>
        <v>26350</v>
      </c>
      <c r="BS147" s="510">
        <f t="shared" si="15"/>
        <v>26350</v>
      </c>
      <c r="BT147" s="510">
        <f t="shared" si="15"/>
        <v>26350</v>
      </c>
      <c r="BU147" s="510">
        <f t="shared" si="15"/>
        <v>26350</v>
      </c>
      <c r="BV147" s="510">
        <f t="shared" si="15"/>
        <v>26350</v>
      </c>
      <c r="BW147" s="510">
        <f t="shared" si="15"/>
        <v>26350</v>
      </c>
      <c r="BX147" s="446"/>
      <c r="BY147" s="446"/>
    </row>
    <row r="148" spans="7:77" hidden="1" x14ac:dyDescent="0.45">
      <c r="G148" s="446"/>
      <c r="H148" s="446"/>
      <c r="I148" s="481">
        <v>44986</v>
      </c>
      <c r="J148" s="446"/>
      <c r="K148" s="481">
        <v>44986</v>
      </c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6"/>
      <c r="AC148" s="446"/>
      <c r="AD148" s="446"/>
      <c r="AE148" s="446"/>
      <c r="AF148" s="446"/>
      <c r="AG148" s="446"/>
      <c r="AH148" s="446"/>
      <c r="AI148" s="446"/>
      <c r="AJ148" s="446"/>
      <c r="AK148" s="446"/>
      <c r="AL148" s="446"/>
      <c r="AM148" s="446"/>
      <c r="AN148" s="446"/>
      <c r="AO148" s="446"/>
      <c r="AP148" s="446"/>
      <c r="AQ148" s="446"/>
      <c r="AR148" s="446"/>
      <c r="AS148" s="446"/>
      <c r="AT148" s="446"/>
      <c r="AU148" s="446"/>
      <c r="AV148" s="446"/>
      <c r="AW148" s="446"/>
      <c r="AX148" s="446"/>
      <c r="AY148" s="446"/>
      <c r="AZ148" s="446"/>
      <c r="BA148" s="446"/>
      <c r="BB148" s="446"/>
      <c r="BC148" s="446"/>
      <c r="BD148" s="446"/>
      <c r="BE148" s="510">
        <f>BD$99*BD$100*0.6/20</f>
        <v>26350</v>
      </c>
      <c r="BF148" s="510">
        <f t="shared" si="16"/>
        <v>26350</v>
      </c>
      <c r="BG148" s="510">
        <f t="shared" si="16"/>
        <v>26350</v>
      </c>
      <c r="BH148" s="510">
        <f t="shared" si="16"/>
        <v>26350</v>
      </c>
      <c r="BI148" s="510">
        <f t="shared" si="15"/>
        <v>26350</v>
      </c>
      <c r="BJ148" s="510">
        <f t="shared" si="15"/>
        <v>26350</v>
      </c>
      <c r="BK148" s="510">
        <f t="shared" si="15"/>
        <v>26350</v>
      </c>
      <c r="BL148" s="510">
        <f t="shared" si="15"/>
        <v>26350</v>
      </c>
      <c r="BM148" s="510">
        <f t="shared" si="15"/>
        <v>26350</v>
      </c>
      <c r="BN148" s="510">
        <f t="shared" si="15"/>
        <v>26350</v>
      </c>
      <c r="BO148" s="510">
        <f t="shared" si="15"/>
        <v>26350</v>
      </c>
      <c r="BP148" s="510">
        <f t="shared" si="15"/>
        <v>26350</v>
      </c>
      <c r="BQ148" s="510">
        <f t="shared" si="15"/>
        <v>26350</v>
      </c>
      <c r="BR148" s="510">
        <f t="shared" si="15"/>
        <v>26350</v>
      </c>
      <c r="BS148" s="510">
        <f t="shared" si="15"/>
        <v>26350</v>
      </c>
      <c r="BT148" s="510">
        <f t="shared" si="15"/>
        <v>26350</v>
      </c>
      <c r="BU148" s="510">
        <f t="shared" si="15"/>
        <v>26350</v>
      </c>
      <c r="BV148" s="510">
        <f t="shared" si="15"/>
        <v>26350</v>
      </c>
      <c r="BW148" s="510">
        <f t="shared" si="15"/>
        <v>26350</v>
      </c>
      <c r="BX148" s="510">
        <f t="shared" si="15"/>
        <v>26350</v>
      </c>
      <c r="BY148" s="446"/>
    </row>
    <row r="149" spans="7:77" hidden="1" x14ac:dyDescent="0.45">
      <c r="G149" s="446"/>
      <c r="H149" s="446"/>
      <c r="I149" s="481">
        <v>45017</v>
      </c>
      <c r="J149" s="446"/>
      <c r="K149" s="481">
        <v>45017</v>
      </c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446"/>
      <c r="AD149" s="446"/>
      <c r="AE149" s="446"/>
      <c r="AF149" s="446"/>
      <c r="AG149" s="446"/>
      <c r="AH149" s="446"/>
      <c r="AI149" s="446"/>
      <c r="AJ149" s="446"/>
      <c r="AK149" s="446"/>
      <c r="AL149" s="446"/>
      <c r="AM149" s="446"/>
      <c r="AN149" s="446"/>
      <c r="AO149" s="446"/>
      <c r="AP149" s="446"/>
      <c r="AQ149" s="446"/>
      <c r="AR149" s="446"/>
      <c r="AS149" s="446"/>
      <c r="AT149" s="446"/>
      <c r="AU149" s="446"/>
      <c r="AV149" s="446"/>
      <c r="AW149" s="446"/>
      <c r="AX149" s="446"/>
      <c r="AY149" s="446"/>
      <c r="AZ149" s="446"/>
      <c r="BA149" s="446"/>
      <c r="BB149" s="446"/>
      <c r="BC149" s="446"/>
      <c r="BD149" s="446"/>
      <c r="BE149" s="446"/>
      <c r="BF149" s="510">
        <f>BE$99*BE$100*0.6/20</f>
        <v>26350</v>
      </c>
      <c r="BG149" s="510">
        <f t="shared" si="16"/>
        <v>26350</v>
      </c>
      <c r="BH149" s="510">
        <f t="shared" si="16"/>
        <v>26350</v>
      </c>
      <c r="BI149" s="510">
        <f t="shared" si="15"/>
        <v>26350</v>
      </c>
      <c r="BJ149" s="510">
        <f t="shared" si="15"/>
        <v>26350</v>
      </c>
      <c r="BK149" s="510">
        <f t="shared" si="15"/>
        <v>26350</v>
      </c>
      <c r="BL149" s="510">
        <f t="shared" si="15"/>
        <v>26350</v>
      </c>
      <c r="BM149" s="510">
        <f t="shared" si="15"/>
        <v>26350</v>
      </c>
      <c r="BN149" s="510">
        <f t="shared" si="15"/>
        <v>26350</v>
      </c>
      <c r="BO149" s="510">
        <f t="shared" si="15"/>
        <v>26350</v>
      </c>
      <c r="BP149" s="510">
        <f t="shared" si="15"/>
        <v>26350</v>
      </c>
      <c r="BQ149" s="510">
        <f t="shared" si="15"/>
        <v>26350</v>
      </c>
      <c r="BR149" s="510">
        <f t="shared" si="15"/>
        <v>26350</v>
      </c>
      <c r="BS149" s="510">
        <f t="shared" si="15"/>
        <v>26350</v>
      </c>
      <c r="BT149" s="510">
        <f t="shared" si="15"/>
        <v>26350</v>
      </c>
      <c r="BU149" s="510">
        <f t="shared" si="15"/>
        <v>26350</v>
      </c>
      <c r="BV149" s="510">
        <f t="shared" si="15"/>
        <v>26350</v>
      </c>
      <c r="BW149" s="510">
        <f t="shared" si="15"/>
        <v>26350</v>
      </c>
      <c r="BX149" s="510">
        <f t="shared" si="15"/>
        <v>26350</v>
      </c>
      <c r="BY149" s="510">
        <f t="shared" ref="BY149:BY167" si="17">+BX149</f>
        <v>26350</v>
      </c>
    </row>
    <row r="150" spans="7:77" hidden="1" x14ac:dyDescent="0.45">
      <c r="G150" s="446"/>
      <c r="H150" s="446"/>
      <c r="I150" s="481">
        <v>45047</v>
      </c>
      <c r="J150" s="446"/>
      <c r="K150" s="481">
        <v>45047</v>
      </c>
      <c r="L150" s="446"/>
      <c r="M150" s="446"/>
      <c r="N150" s="446"/>
      <c r="O150" s="446"/>
      <c r="P150" s="446"/>
      <c r="Q150" s="446"/>
      <c r="R150" s="446"/>
      <c r="S150" s="446"/>
      <c r="T150" s="446"/>
      <c r="U150" s="446"/>
      <c r="V150" s="446"/>
      <c r="W150" s="446"/>
      <c r="X150" s="446"/>
      <c r="Y150" s="446"/>
      <c r="Z150" s="446"/>
      <c r="AA150" s="446"/>
      <c r="AB150" s="446"/>
      <c r="AC150" s="446"/>
      <c r="AD150" s="446"/>
      <c r="AE150" s="446"/>
      <c r="AF150" s="446"/>
      <c r="AG150" s="446"/>
      <c r="AH150" s="446"/>
      <c r="AI150" s="446"/>
      <c r="AJ150" s="446"/>
      <c r="AK150" s="446"/>
      <c r="AL150" s="446"/>
      <c r="AM150" s="446"/>
      <c r="AN150" s="446"/>
      <c r="AO150" s="446"/>
      <c r="AP150" s="446"/>
      <c r="AQ150" s="446"/>
      <c r="AR150" s="446"/>
      <c r="AS150" s="446"/>
      <c r="AT150" s="446"/>
      <c r="AU150" s="446"/>
      <c r="AV150" s="446"/>
      <c r="AW150" s="446"/>
      <c r="AX150" s="446"/>
      <c r="AY150" s="446"/>
      <c r="AZ150" s="446"/>
      <c r="BA150" s="446"/>
      <c r="BB150" s="446"/>
      <c r="BC150" s="446"/>
      <c r="BD150" s="446"/>
      <c r="BE150" s="446"/>
      <c r="BF150" s="446"/>
      <c r="BG150" s="510">
        <f>BF$99*BF$100*0.6/20</f>
        <v>26350</v>
      </c>
      <c r="BH150" s="510">
        <f t="shared" si="16"/>
        <v>26350</v>
      </c>
      <c r="BI150" s="510">
        <f t="shared" si="15"/>
        <v>26350</v>
      </c>
      <c r="BJ150" s="510">
        <f t="shared" si="15"/>
        <v>26350</v>
      </c>
      <c r="BK150" s="510">
        <f t="shared" si="15"/>
        <v>26350</v>
      </c>
      <c r="BL150" s="510">
        <f t="shared" si="15"/>
        <v>26350</v>
      </c>
      <c r="BM150" s="510">
        <f t="shared" si="15"/>
        <v>26350</v>
      </c>
      <c r="BN150" s="510">
        <f t="shared" si="15"/>
        <v>26350</v>
      </c>
      <c r="BO150" s="510">
        <f t="shared" si="15"/>
        <v>26350</v>
      </c>
      <c r="BP150" s="510">
        <f t="shared" si="15"/>
        <v>26350</v>
      </c>
      <c r="BQ150" s="510">
        <f t="shared" si="15"/>
        <v>26350</v>
      </c>
      <c r="BR150" s="510">
        <f t="shared" si="15"/>
        <v>26350</v>
      </c>
      <c r="BS150" s="510">
        <f t="shared" si="15"/>
        <v>26350</v>
      </c>
      <c r="BT150" s="510">
        <f t="shared" si="15"/>
        <v>26350</v>
      </c>
      <c r="BU150" s="510">
        <f t="shared" si="15"/>
        <v>26350</v>
      </c>
      <c r="BV150" s="510">
        <f t="shared" si="15"/>
        <v>26350</v>
      </c>
      <c r="BW150" s="510">
        <f t="shared" si="15"/>
        <v>26350</v>
      </c>
      <c r="BX150" s="510">
        <f t="shared" si="15"/>
        <v>26350</v>
      </c>
      <c r="BY150" s="510">
        <f t="shared" si="17"/>
        <v>26350</v>
      </c>
    </row>
    <row r="151" spans="7:77" hidden="1" x14ac:dyDescent="0.45">
      <c r="G151" s="446"/>
      <c r="H151" s="446"/>
      <c r="I151" s="481">
        <v>45078</v>
      </c>
      <c r="J151" s="446"/>
      <c r="K151" s="481">
        <v>45078</v>
      </c>
      <c r="L151" s="446"/>
      <c r="M151" s="446"/>
      <c r="N151" s="446"/>
      <c r="O151" s="446"/>
      <c r="P151" s="446"/>
      <c r="Q151" s="446"/>
      <c r="R151" s="446"/>
      <c r="S151" s="446"/>
      <c r="T151" s="446"/>
      <c r="U151" s="446"/>
      <c r="V151" s="446"/>
      <c r="W151" s="446"/>
      <c r="X151" s="446"/>
      <c r="Y151" s="446"/>
      <c r="Z151" s="446"/>
      <c r="AA151" s="446"/>
      <c r="AB151" s="446"/>
      <c r="AC151" s="446"/>
      <c r="AD151" s="446"/>
      <c r="AE151" s="446"/>
      <c r="AF151" s="446"/>
      <c r="AG151" s="446"/>
      <c r="AH151" s="446"/>
      <c r="AI151" s="446"/>
      <c r="AJ151" s="446"/>
      <c r="AK151" s="446"/>
      <c r="AL151" s="446"/>
      <c r="AM151" s="446"/>
      <c r="AN151" s="446"/>
      <c r="AO151" s="446"/>
      <c r="AP151" s="446"/>
      <c r="AQ151" s="446"/>
      <c r="AR151" s="446"/>
      <c r="AS151" s="446"/>
      <c r="AT151" s="446"/>
      <c r="AU151" s="446"/>
      <c r="AV151" s="446"/>
      <c r="AW151" s="446"/>
      <c r="AX151" s="446"/>
      <c r="AY151" s="446"/>
      <c r="AZ151" s="446"/>
      <c r="BA151" s="446"/>
      <c r="BB151" s="446"/>
      <c r="BC151" s="446"/>
      <c r="BD151" s="446"/>
      <c r="BE151" s="446"/>
      <c r="BF151" s="446"/>
      <c r="BG151" s="446"/>
      <c r="BH151" s="510">
        <f>BG$99*BG$100*0.6/20</f>
        <v>26350</v>
      </c>
      <c r="BI151" s="510">
        <f t="shared" si="15"/>
        <v>26350</v>
      </c>
      <c r="BJ151" s="510">
        <f t="shared" si="15"/>
        <v>26350</v>
      </c>
      <c r="BK151" s="510">
        <f t="shared" si="15"/>
        <v>26350</v>
      </c>
      <c r="BL151" s="510">
        <f t="shared" si="15"/>
        <v>26350</v>
      </c>
      <c r="BM151" s="510">
        <f t="shared" si="15"/>
        <v>26350</v>
      </c>
      <c r="BN151" s="510">
        <f t="shared" si="15"/>
        <v>26350</v>
      </c>
      <c r="BO151" s="510">
        <f t="shared" si="15"/>
        <v>26350</v>
      </c>
      <c r="BP151" s="510">
        <f t="shared" si="15"/>
        <v>26350</v>
      </c>
      <c r="BQ151" s="510">
        <f t="shared" si="15"/>
        <v>26350</v>
      </c>
      <c r="BR151" s="510">
        <f t="shared" si="15"/>
        <v>26350</v>
      </c>
      <c r="BS151" s="510">
        <f t="shared" si="15"/>
        <v>26350</v>
      </c>
      <c r="BT151" s="510">
        <f t="shared" si="15"/>
        <v>26350</v>
      </c>
      <c r="BU151" s="510">
        <f t="shared" si="15"/>
        <v>26350</v>
      </c>
      <c r="BV151" s="510">
        <f t="shared" si="15"/>
        <v>26350</v>
      </c>
      <c r="BW151" s="510">
        <f t="shared" si="15"/>
        <v>26350</v>
      </c>
      <c r="BX151" s="510">
        <f t="shared" si="15"/>
        <v>26350</v>
      </c>
      <c r="BY151" s="510">
        <f t="shared" si="17"/>
        <v>26350</v>
      </c>
    </row>
    <row r="152" spans="7:77" hidden="1" x14ac:dyDescent="0.45">
      <c r="G152" s="446"/>
      <c r="H152" s="446"/>
      <c r="I152" s="481">
        <v>45108</v>
      </c>
      <c r="J152" s="446"/>
      <c r="K152" s="481">
        <v>45108</v>
      </c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6"/>
      <c r="AC152" s="446"/>
      <c r="AD152" s="446"/>
      <c r="AE152" s="446"/>
      <c r="AF152" s="446"/>
      <c r="AG152" s="446"/>
      <c r="AH152" s="446"/>
      <c r="AI152" s="446"/>
      <c r="AJ152" s="446"/>
      <c r="AK152" s="446"/>
      <c r="AL152" s="446"/>
      <c r="AM152" s="446"/>
      <c r="AN152" s="446"/>
      <c r="AO152" s="446"/>
      <c r="AP152" s="446"/>
      <c r="AQ152" s="446"/>
      <c r="AR152" s="446"/>
      <c r="AS152" s="446"/>
      <c r="AT152" s="446"/>
      <c r="AU152" s="446"/>
      <c r="AV152" s="446"/>
      <c r="AW152" s="446"/>
      <c r="AX152" s="446"/>
      <c r="AY152" s="446"/>
      <c r="AZ152" s="446"/>
      <c r="BA152" s="446"/>
      <c r="BB152" s="446"/>
      <c r="BC152" s="446"/>
      <c r="BD152" s="446"/>
      <c r="BE152" s="446"/>
      <c r="BF152" s="446"/>
      <c r="BG152" s="446"/>
      <c r="BH152" s="446"/>
      <c r="BI152" s="510">
        <f>BH$99*BH$100*0.6/20</f>
        <v>26350</v>
      </c>
      <c r="BJ152" s="510">
        <f t="shared" ref="BJ152:BX166" si="18">+BI152</f>
        <v>26350</v>
      </c>
      <c r="BK152" s="510">
        <f t="shared" si="18"/>
        <v>26350</v>
      </c>
      <c r="BL152" s="510">
        <f t="shared" si="18"/>
        <v>26350</v>
      </c>
      <c r="BM152" s="510">
        <f t="shared" si="18"/>
        <v>26350</v>
      </c>
      <c r="BN152" s="510">
        <f t="shared" si="18"/>
        <v>26350</v>
      </c>
      <c r="BO152" s="510">
        <f t="shared" si="18"/>
        <v>26350</v>
      </c>
      <c r="BP152" s="510">
        <f t="shared" si="18"/>
        <v>26350</v>
      </c>
      <c r="BQ152" s="510">
        <f t="shared" si="18"/>
        <v>26350</v>
      </c>
      <c r="BR152" s="510">
        <f t="shared" si="18"/>
        <v>26350</v>
      </c>
      <c r="BS152" s="510">
        <f t="shared" si="18"/>
        <v>26350</v>
      </c>
      <c r="BT152" s="510">
        <f t="shared" si="18"/>
        <v>26350</v>
      </c>
      <c r="BU152" s="510">
        <f t="shared" si="18"/>
        <v>26350</v>
      </c>
      <c r="BV152" s="510">
        <f t="shared" si="18"/>
        <v>26350</v>
      </c>
      <c r="BW152" s="510">
        <f t="shared" si="18"/>
        <v>26350</v>
      </c>
      <c r="BX152" s="510">
        <f t="shared" si="18"/>
        <v>26350</v>
      </c>
      <c r="BY152" s="510">
        <f t="shared" si="17"/>
        <v>26350</v>
      </c>
    </row>
    <row r="153" spans="7:77" hidden="1" x14ac:dyDescent="0.45">
      <c r="G153" s="446"/>
      <c r="H153" s="446"/>
      <c r="I153" s="481">
        <v>45139</v>
      </c>
      <c r="J153" s="446"/>
      <c r="K153" s="481">
        <v>45139</v>
      </c>
      <c r="L153" s="446"/>
      <c r="M153" s="446"/>
      <c r="N153" s="446"/>
      <c r="O153" s="446"/>
      <c r="P153" s="446"/>
      <c r="Q153" s="446"/>
      <c r="R153" s="446"/>
      <c r="S153" s="446"/>
      <c r="T153" s="446"/>
      <c r="U153" s="446"/>
      <c r="V153" s="446"/>
      <c r="W153" s="446"/>
      <c r="X153" s="446"/>
      <c r="Y153" s="446"/>
      <c r="Z153" s="446"/>
      <c r="AA153" s="446"/>
      <c r="AB153" s="446"/>
      <c r="AC153" s="446"/>
      <c r="AD153" s="446"/>
      <c r="AE153" s="446"/>
      <c r="AF153" s="446"/>
      <c r="AG153" s="446"/>
      <c r="AH153" s="446"/>
      <c r="AI153" s="446"/>
      <c r="AJ153" s="446"/>
      <c r="AK153" s="446"/>
      <c r="AL153" s="446"/>
      <c r="AM153" s="446"/>
      <c r="AN153" s="446"/>
      <c r="AO153" s="446"/>
      <c r="AP153" s="446"/>
      <c r="AQ153" s="446"/>
      <c r="AR153" s="446"/>
      <c r="AS153" s="446"/>
      <c r="AT153" s="446"/>
      <c r="AU153" s="446"/>
      <c r="AV153" s="446"/>
      <c r="AW153" s="446"/>
      <c r="AX153" s="446"/>
      <c r="AY153" s="446"/>
      <c r="AZ153" s="446"/>
      <c r="BA153" s="446"/>
      <c r="BB153" s="446"/>
      <c r="BC153" s="446"/>
      <c r="BD153" s="446"/>
      <c r="BE153" s="446"/>
      <c r="BF153" s="446"/>
      <c r="BG153" s="446"/>
      <c r="BH153" s="446"/>
      <c r="BI153" s="446"/>
      <c r="BJ153" s="510">
        <f>BI$99*BI$100*0.6/20</f>
        <v>26350</v>
      </c>
      <c r="BK153" s="510">
        <f t="shared" si="18"/>
        <v>26350</v>
      </c>
      <c r="BL153" s="510">
        <f t="shared" si="18"/>
        <v>26350</v>
      </c>
      <c r="BM153" s="510">
        <f t="shared" si="18"/>
        <v>26350</v>
      </c>
      <c r="BN153" s="510">
        <f t="shared" si="18"/>
        <v>26350</v>
      </c>
      <c r="BO153" s="510">
        <f t="shared" si="18"/>
        <v>26350</v>
      </c>
      <c r="BP153" s="510">
        <f t="shared" si="18"/>
        <v>26350</v>
      </c>
      <c r="BQ153" s="510">
        <f t="shared" si="18"/>
        <v>26350</v>
      </c>
      <c r="BR153" s="510">
        <f t="shared" si="18"/>
        <v>26350</v>
      </c>
      <c r="BS153" s="510">
        <f t="shared" si="18"/>
        <v>26350</v>
      </c>
      <c r="BT153" s="510">
        <f t="shared" si="18"/>
        <v>26350</v>
      </c>
      <c r="BU153" s="510">
        <f t="shared" si="18"/>
        <v>26350</v>
      </c>
      <c r="BV153" s="510">
        <f t="shared" si="18"/>
        <v>26350</v>
      </c>
      <c r="BW153" s="510">
        <f t="shared" si="18"/>
        <v>26350</v>
      </c>
      <c r="BX153" s="510">
        <f t="shared" si="18"/>
        <v>26350</v>
      </c>
      <c r="BY153" s="510">
        <f t="shared" si="17"/>
        <v>26350</v>
      </c>
    </row>
    <row r="154" spans="7:77" hidden="1" x14ac:dyDescent="0.45">
      <c r="G154" s="446"/>
      <c r="H154" s="446"/>
      <c r="I154" s="481">
        <v>45170</v>
      </c>
      <c r="J154" s="446"/>
      <c r="K154" s="481">
        <v>45170</v>
      </c>
      <c r="L154" s="446"/>
      <c r="M154" s="446"/>
      <c r="N154" s="446"/>
      <c r="O154" s="446"/>
      <c r="P154" s="446"/>
      <c r="Q154" s="446"/>
      <c r="R154" s="446"/>
      <c r="S154" s="446"/>
      <c r="T154" s="446"/>
      <c r="U154" s="446"/>
      <c r="V154" s="446"/>
      <c r="W154" s="446"/>
      <c r="X154" s="446"/>
      <c r="Y154" s="446"/>
      <c r="Z154" s="446"/>
      <c r="AA154" s="446"/>
      <c r="AB154" s="446"/>
      <c r="AC154" s="446"/>
      <c r="AD154" s="446"/>
      <c r="AE154" s="446"/>
      <c r="AF154" s="446"/>
      <c r="AG154" s="446"/>
      <c r="AH154" s="446"/>
      <c r="AI154" s="446"/>
      <c r="AJ154" s="446"/>
      <c r="AK154" s="446"/>
      <c r="AL154" s="446"/>
      <c r="AM154" s="446"/>
      <c r="AN154" s="446"/>
      <c r="AO154" s="446"/>
      <c r="AP154" s="446"/>
      <c r="AQ154" s="446"/>
      <c r="AR154" s="446"/>
      <c r="AS154" s="446"/>
      <c r="AT154" s="446"/>
      <c r="AU154" s="446"/>
      <c r="AV154" s="446"/>
      <c r="AW154" s="446"/>
      <c r="AX154" s="446"/>
      <c r="AY154" s="446"/>
      <c r="AZ154" s="446"/>
      <c r="BA154" s="446"/>
      <c r="BB154" s="446"/>
      <c r="BC154" s="446"/>
      <c r="BD154" s="446"/>
      <c r="BE154" s="446"/>
      <c r="BF154" s="446"/>
      <c r="BG154" s="446"/>
      <c r="BH154" s="446"/>
      <c r="BI154" s="446"/>
      <c r="BJ154" s="446"/>
      <c r="BK154" s="510">
        <f>BJ$99*BJ$100*0.6/20</f>
        <v>26350</v>
      </c>
      <c r="BL154" s="510">
        <f t="shared" si="18"/>
        <v>26350</v>
      </c>
      <c r="BM154" s="510">
        <f t="shared" si="18"/>
        <v>26350</v>
      </c>
      <c r="BN154" s="510">
        <f t="shared" si="18"/>
        <v>26350</v>
      </c>
      <c r="BO154" s="510">
        <f t="shared" si="18"/>
        <v>26350</v>
      </c>
      <c r="BP154" s="510">
        <f t="shared" si="18"/>
        <v>26350</v>
      </c>
      <c r="BQ154" s="510">
        <f t="shared" si="18"/>
        <v>26350</v>
      </c>
      <c r="BR154" s="510">
        <f t="shared" si="18"/>
        <v>26350</v>
      </c>
      <c r="BS154" s="510">
        <f t="shared" si="18"/>
        <v>26350</v>
      </c>
      <c r="BT154" s="510">
        <f t="shared" si="18"/>
        <v>26350</v>
      </c>
      <c r="BU154" s="510">
        <f t="shared" si="18"/>
        <v>26350</v>
      </c>
      <c r="BV154" s="510">
        <f t="shared" si="18"/>
        <v>26350</v>
      </c>
      <c r="BW154" s="510">
        <f t="shared" si="18"/>
        <v>26350</v>
      </c>
      <c r="BX154" s="510">
        <f t="shared" si="18"/>
        <v>26350</v>
      </c>
      <c r="BY154" s="510">
        <f t="shared" si="17"/>
        <v>26350</v>
      </c>
    </row>
    <row r="155" spans="7:77" hidden="1" x14ac:dyDescent="0.45">
      <c r="G155" s="446"/>
      <c r="H155" s="446"/>
      <c r="I155" s="481">
        <v>45200</v>
      </c>
      <c r="J155" s="446"/>
      <c r="K155" s="481">
        <v>45200</v>
      </c>
      <c r="L155" s="446"/>
      <c r="M155" s="446"/>
      <c r="N155" s="446"/>
      <c r="O155" s="446"/>
      <c r="P155" s="446"/>
      <c r="Q155" s="446"/>
      <c r="R155" s="446"/>
      <c r="S155" s="446"/>
      <c r="T155" s="446"/>
      <c r="U155" s="446"/>
      <c r="V155" s="446"/>
      <c r="W155" s="446"/>
      <c r="X155" s="446"/>
      <c r="Y155" s="446"/>
      <c r="Z155" s="446"/>
      <c r="AA155" s="446"/>
      <c r="AB155" s="446"/>
      <c r="AC155" s="446"/>
      <c r="AD155" s="446"/>
      <c r="AE155" s="446"/>
      <c r="AF155" s="446"/>
      <c r="AG155" s="446"/>
      <c r="AH155" s="446"/>
      <c r="AI155" s="446"/>
      <c r="AJ155" s="446"/>
      <c r="AK155" s="446"/>
      <c r="AL155" s="446"/>
      <c r="AM155" s="446"/>
      <c r="AN155" s="446"/>
      <c r="AO155" s="446"/>
      <c r="AP155" s="446"/>
      <c r="AQ155" s="446"/>
      <c r="AR155" s="446"/>
      <c r="AS155" s="446"/>
      <c r="AT155" s="446"/>
      <c r="AU155" s="446"/>
      <c r="AV155" s="446"/>
      <c r="AW155" s="446"/>
      <c r="AX155" s="446"/>
      <c r="AY155" s="446"/>
      <c r="AZ155" s="446"/>
      <c r="BA155" s="446"/>
      <c r="BB155" s="446"/>
      <c r="BC155" s="446"/>
      <c r="BD155" s="446"/>
      <c r="BE155" s="446"/>
      <c r="BF155" s="446"/>
      <c r="BG155" s="446"/>
      <c r="BH155" s="446"/>
      <c r="BI155" s="446"/>
      <c r="BJ155" s="446"/>
      <c r="BK155" s="446"/>
      <c r="BL155" s="510">
        <f>BK$99*BK$100*0.6/20</f>
        <v>26350</v>
      </c>
      <c r="BM155" s="510">
        <f t="shared" si="18"/>
        <v>26350</v>
      </c>
      <c r="BN155" s="510">
        <f t="shared" si="18"/>
        <v>26350</v>
      </c>
      <c r="BO155" s="510">
        <f t="shared" si="18"/>
        <v>26350</v>
      </c>
      <c r="BP155" s="510">
        <f t="shared" si="18"/>
        <v>26350</v>
      </c>
      <c r="BQ155" s="510">
        <f t="shared" si="18"/>
        <v>26350</v>
      </c>
      <c r="BR155" s="510">
        <f t="shared" si="18"/>
        <v>26350</v>
      </c>
      <c r="BS155" s="510">
        <f t="shared" si="18"/>
        <v>26350</v>
      </c>
      <c r="BT155" s="510">
        <f t="shared" si="18"/>
        <v>26350</v>
      </c>
      <c r="BU155" s="510">
        <f t="shared" si="18"/>
        <v>26350</v>
      </c>
      <c r="BV155" s="510">
        <f t="shared" si="18"/>
        <v>26350</v>
      </c>
      <c r="BW155" s="510">
        <f t="shared" si="18"/>
        <v>26350</v>
      </c>
      <c r="BX155" s="510">
        <f t="shared" si="18"/>
        <v>26350</v>
      </c>
      <c r="BY155" s="510">
        <f t="shared" si="17"/>
        <v>26350</v>
      </c>
    </row>
    <row r="156" spans="7:77" hidden="1" x14ac:dyDescent="0.45">
      <c r="G156" s="446"/>
      <c r="H156" s="446"/>
      <c r="I156" s="481">
        <v>45231</v>
      </c>
      <c r="J156" s="446"/>
      <c r="K156" s="481">
        <v>45231</v>
      </c>
      <c r="L156" s="446"/>
      <c r="M156" s="446"/>
      <c r="N156" s="446"/>
      <c r="O156" s="446"/>
      <c r="P156" s="446"/>
      <c r="Q156" s="446"/>
      <c r="R156" s="446"/>
      <c r="S156" s="446"/>
      <c r="T156" s="446"/>
      <c r="U156" s="446"/>
      <c r="V156" s="446"/>
      <c r="W156" s="446"/>
      <c r="X156" s="446"/>
      <c r="Y156" s="446"/>
      <c r="Z156" s="446"/>
      <c r="AA156" s="446"/>
      <c r="AB156" s="446"/>
      <c r="AC156" s="446"/>
      <c r="AD156" s="446"/>
      <c r="AE156" s="446"/>
      <c r="AF156" s="446"/>
      <c r="AG156" s="446"/>
      <c r="AH156" s="446"/>
      <c r="AI156" s="446"/>
      <c r="AJ156" s="446"/>
      <c r="AK156" s="446"/>
      <c r="AL156" s="446"/>
      <c r="AM156" s="446"/>
      <c r="AN156" s="446"/>
      <c r="AO156" s="446"/>
      <c r="AP156" s="446"/>
      <c r="AQ156" s="446"/>
      <c r="AR156" s="446"/>
      <c r="AS156" s="446"/>
      <c r="AT156" s="446"/>
      <c r="AU156" s="446"/>
      <c r="AV156" s="446"/>
      <c r="AW156" s="446"/>
      <c r="AX156" s="446"/>
      <c r="AY156" s="446"/>
      <c r="AZ156" s="446"/>
      <c r="BA156" s="446"/>
      <c r="BB156" s="446"/>
      <c r="BC156" s="446"/>
      <c r="BD156" s="446"/>
      <c r="BE156" s="446"/>
      <c r="BF156" s="446"/>
      <c r="BG156" s="446"/>
      <c r="BH156" s="446"/>
      <c r="BI156" s="446"/>
      <c r="BJ156" s="446"/>
      <c r="BK156" s="446"/>
      <c r="BL156" s="446"/>
      <c r="BM156" s="510">
        <f>BL$99*BL$100*0.6/20</f>
        <v>26350</v>
      </c>
      <c r="BN156" s="510">
        <f t="shared" si="18"/>
        <v>26350</v>
      </c>
      <c r="BO156" s="510">
        <f t="shared" si="18"/>
        <v>26350</v>
      </c>
      <c r="BP156" s="510">
        <f t="shared" si="18"/>
        <v>26350</v>
      </c>
      <c r="BQ156" s="510">
        <f t="shared" si="18"/>
        <v>26350</v>
      </c>
      <c r="BR156" s="510">
        <f t="shared" si="18"/>
        <v>26350</v>
      </c>
      <c r="BS156" s="510">
        <f t="shared" si="18"/>
        <v>26350</v>
      </c>
      <c r="BT156" s="510">
        <f t="shared" si="18"/>
        <v>26350</v>
      </c>
      <c r="BU156" s="510">
        <f t="shared" si="18"/>
        <v>26350</v>
      </c>
      <c r="BV156" s="510">
        <f t="shared" si="18"/>
        <v>26350</v>
      </c>
      <c r="BW156" s="510">
        <f t="shared" si="18"/>
        <v>26350</v>
      </c>
      <c r="BX156" s="510">
        <f t="shared" si="18"/>
        <v>26350</v>
      </c>
      <c r="BY156" s="510">
        <f t="shared" si="17"/>
        <v>26350</v>
      </c>
    </row>
    <row r="157" spans="7:77" hidden="1" x14ac:dyDescent="0.45">
      <c r="G157" s="446"/>
      <c r="H157" s="446"/>
      <c r="I157" s="481">
        <v>45261</v>
      </c>
      <c r="J157" s="446"/>
      <c r="K157" s="481">
        <v>45261</v>
      </c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6"/>
      <c r="AA157" s="446"/>
      <c r="AB157" s="446"/>
      <c r="AC157" s="446"/>
      <c r="AD157" s="446"/>
      <c r="AE157" s="446"/>
      <c r="AF157" s="446"/>
      <c r="AG157" s="446"/>
      <c r="AH157" s="446"/>
      <c r="AI157" s="446"/>
      <c r="AJ157" s="446"/>
      <c r="AK157" s="446"/>
      <c r="AL157" s="446"/>
      <c r="AM157" s="446"/>
      <c r="AN157" s="446"/>
      <c r="AO157" s="446"/>
      <c r="AP157" s="446"/>
      <c r="AQ157" s="446"/>
      <c r="AR157" s="446"/>
      <c r="AS157" s="446"/>
      <c r="AT157" s="446"/>
      <c r="AU157" s="446"/>
      <c r="AV157" s="446"/>
      <c r="AW157" s="446"/>
      <c r="AX157" s="446"/>
      <c r="AY157" s="446"/>
      <c r="AZ157" s="446"/>
      <c r="BA157" s="446"/>
      <c r="BB157" s="446"/>
      <c r="BC157" s="446"/>
      <c r="BD157" s="446"/>
      <c r="BE157" s="446"/>
      <c r="BF157" s="446"/>
      <c r="BG157" s="446"/>
      <c r="BH157" s="446"/>
      <c r="BI157" s="446"/>
      <c r="BJ157" s="446"/>
      <c r="BK157" s="446"/>
      <c r="BL157" s="446"/>
      <c r="BM157" s="446"/>
      <c r="BN157" s="510">
        <f>BM$99*BM$100*0.6/20</f>
        <v>26350</v>
      </c>
      <c r="BO157" s="510">
        <f t="shared" si="18"/>
        <v>26350</v>
      </c>
      <c r="BP157" s="510">
        <f t="shared" si="18"/>
        <v>26350</v>
      </c>
      <c r="BQ157" s="510">
        <f t="shared" si="18"/>
        <v>26350</v>
      </c>
      <c r="BR157" s="510">
        <f t="shared" si="18"/>
        <v>26350</v>
      </c>
      <c r="BS157" s="510">
        <f t="shared" si="18"/>
        <v>26350</v>
      </c>
      <c r="BT157" s="510">
        <f t="shared" si="18"/>
        <v>26350</v>
      </c>
      <c r="BU157" s="510">
        <f t="shared" si="18"/>
        <v>26350</v>
      </c>
      <c r="BV157" s="510">
        <f t="shared" si="18"/>
        <v>26350</v>
      </c>
      <c r="BW157" s="510">
        <f t="shared" si="18"/>
        <v>26350</v>
      </c>
      <c r="BX157" s="510">
        <f t="shared" si="18"/>
        <v>26350</v>
      </c>
      <c r="BY157" s="510">
        <f t="shared" si="17"/>
        <v>26350</v>
      </c>
    </row>
    <row r="158" spans="7:77" hidden="1" x14ac:dyDescent="0.45">
      <c r="G158" s="446"/>
      <c r="H158" s="446"/>
      <c r="I158" s="481">
        <v>45292</v>
      </c>
      <c r="J158" s="446"/>
      <c r="K158" s="481">
        <v>45292</v>
      </c>
      <c r="L158" s="446"/>
      <c r="M158" s="446"/>
      <c r="N158" s="446"/>
      <c r="O158" s="446"/>
      <c r="P158" s="446"/>
      <c r="Q158" s="446"/>
      <c r="R158" s="446"/>
      <c r="S158" s="446"/>
      <c r="T158" s="446"/>
      <c r="U158" s="446"/>
      <c r="V158" s="446"/>
      <c r="W158" s="446"/>
      <c r="X158" s="446"/>
      <c r="Y158" s="446"/>
      <c r="Z158" s="446"/>
      <c r="AA158" s="446"/>
      <c r="AB158" s="446"/>
      <c r="AC158" s="446"/>
      <c r="AD158" s="446"/>
      <c r="AE158" s="446"/>
      <c r="AF158" s="446"/>
      <c r="AG158" s="446"/>
      <c r="AH158" s="446"/>
      <c r="AI158" s="446"/>
      <c r="AJ158" s="446"/>
      <c r="AK158" s="446"/>
      <c r="AL158" s="446"/>
      <c r="AM158" s="446"/>
      <c r="AN158" s="446"/>
      <c r="AO158" s="446"/>
      <c r="AP158" s="446"/>
      <c r="AQ158" s="446"/>
      <c r="AR158" s="446"/>
      <c r="AS158" s="446"/>
      <c r="AT158" s="446"/>
      <c r="AU158" s="446"/>
      <c r="AV158" s="446"/>
      <c r="AW158" s="446"/>
      <c r="AX158" s="446"/>
      <c r="AY158" s="446"/>
      <c r="AZ158" s="446"/>
      <c r="BA158" s="446"/>
      <c r="BB158" s="446"/>
      <c r="BC158" s="446"/>
      <c r="BD158" s="446"/>
      <c r="BE158" s="446"/>
      <c r="BF158" s="446"/>
      <c r="BG158" s="446"/>
      <c r="BH158" s="446"/>
      <c r="BI158" s="446"/>
      <c r="BJ158" s="446"/>
      <c r="BK158" s="446"/>
      <c r="BL158" s="446"/>
      <c r="BM158" s="446"/>
      <c r="BN158" s="446"/>
      <c r="BO158" s="510">
        <f>BN$99*BN$100*0.6/20</f>
        <v>26350</v>
      </c>
      <c r="BP158" s="510">
        <f t="shared" si="18"/>
        <v>26350</v>
      </c>
      <c r="BQ158" s="510">
        <f t="shared" si="18"/>
        <v>26350</v>
      </c>
      <c r="BR158" s="510">
        <f t="shared" si="18"/>
        <v>26350</v>
      </c>
      <c r="BS158" s="510">
        <f t="shared" si="18"/>
        <v>26350</v>
      </c>
      <c r="BT158" s="510">
        <f t="shared" si="18"/>
        <v>26350</v>
      </c>
      <c r="BU158" s="510">
        <f t="shared" si="18"/>
        <v>26350</v>
      </c>
      <c r="BV158" s="510">
        <f t="shared" si="18"/>
        <v>26350</v>
      </c>
      <c r="BW158" s="510">
        <f t="shared" si="18"/>
        <v>26350</v>
      </c>
      <c r="BX158" s="510">
        <f t="shared" si="18"/>
        <v>26350</v>
      </c>
      <c r="BY158" s="510">
        <f t="shared" si="17"/>
        <v>26350</v>
      </c>
    </row>
    <row r="159" spans="7:77" hidden="1" x14ac:dyDescent="0.45">
      <c r="G159" s="446"/>
      <c r="H159" s="446"/>
      <c r="I159" s="481">
        <v>45323</v>
      </c>
      <c r="J159" s="446"/>
      <c r="K159" s="481">
        <v>45323</v>
      </c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6"/>
      <c r="AC159" s="446"/>
      <c r="AD159" s="446"/>
      <c r="AE159" s="446"/>
      <c r="AF159" s="446"/>
      <c r="AG159" s="446"/>
      <c r="AH159" s="446"/>
      <c r="AI159" s="446"/>
      <c r="AJ159" s="446"/>
      <c r="AK159" s="446"/>
      <c r="AL159" s="446"/>
      <c r="AM159" s="446"/>
      <c r="AN159" s="446"/>
      <c r="AO159" s="446"/>
      <c r="AP159" s="446"/>
      <c r="AQ159" s="446"/>
      <c r="AR159" s="446"/>
      <c r="AS159" s="446"/>
      <c r="AT159" s="446"/>
      <c r="AU159" s="446"/>
      <c r="AV159" s="446"/>
      <c r="AW159" s="446"/>
      <c r="AX159" s="446"/>
      <c r="AY159" s="446"/>
      <c r="AZ159" s="446"/>
      <c r="BA159" s="446"/>
      <c r="BB159" s="446"/>
      <c r="BC159" s="446"/>
      <c r="BD159" s="446"/>
      <c r="BE159" s="446"/>
      <c r="BF159" s="446"/>
      <c r="BG159" s="446"/>
      <c r="BH159" s="446"/>
      <c r="BI159" s="446"/>
      <c r="BJ159" s="446"/>
      <c r="BK159" s="446"/>
      <c r="BL159" s="446"/>
      <c r="BM159" s="446"/>
      <c r="BN159" s="446"/>
      <c r="BO159" s="446"/>
      <c r="BP159" s="510">
        <f>BO$99*BO$100*0.6/20</f>
        <v>26350</v>
      </c>
      <c r="BQ159" s="510">
        <f t="shared" si="18"/>
        <v>26350</v>
      </c>
      <c r="BR159" s="510">
        <f t="shared" si="18"/>
        <v>26350</v>
      </c>
      <c r="BS159" s="510">
        <f t="shared" si="18"/>
        <v>26350</v>
      </c>
      <c r="BT159" s="510">
        <f t="shared" si="18"/>
        <v>26350</v>
      </c>
      <c r="BU159" s="510">
        <f t="shared" si="18"/>
        <v>26350</v>
      </c>
      <c r="BV159" s="510">
        <f t="shared" si="18"/>
        <v>26350</v>
      </c>
      <c r="BW159" s="510">
        <f t="shared" si="18"/>
        <v>26350</v>
      </c>
      <c r="BX159" s="510">
        <f t="shared" si="18"/>
        <v>26350</v>
      </c>
      <c r="BY159" s="510">
        <f t="shared" si="17"/>
        <v>26350</v>
      </c>
    </row>
    <row r="160" spans="7:77" hidden="1" x14ac:dyDescent="0.45">
      <c r="G160" s="446"/>
      <c r="H160" s="446"/>
      <c r="I160" s="481">
        <v>45352</v>
      </c>
      <c r="J160" s="446"/>
      <c r="K160" s="481">
        <v>45352</v>
      </c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6"/>
      <c r="AC160" s="446"/>
      <c r="AD160" s="446"/>
      <c r="AE160" s="446"/>
      <c r="AF160" s="446"/>
      <c r="AG160" s="446"/>
      <c r="AH160" s="446"/>
      <c r="AI160" s="446"/>
      <c r="AJ160" s="446"/>
      <c r="AK160" s="446"/>
      <c r="AL160" s="446"/>
      <c r="AM160" s="446"/>
      <c r="AN160" s="446"/>
      <c r="AO160" s="446"/>
      <c r="AP160" s="446"/>
      <c r="AQ160" s="446"/>
      <c r="AR160" s="446"/>
      <c r="AS160" s="446"/>
      <c r="AT160" s="446"/>
      <c r="AU160" s="446"/>
      <c r="AV160" s="446"/>
      <c r="AW160" s="446"/>
      <c r="AX160" s="446"/>
      <c r="AY160" s="446"/>
      <c r="AZ160" s="446"/>
      <c r="BA160" s="446"/>
      <c r="BB160" s="446"/>
      <c r="BC160" s="446"/>
      <c r="BD160" s="446"/>
      <c r="BE160" s="446"/>
      <c r="BF160" s="446"/>
      <c r="BG160" s="446"/>
      <c r="BH160" s="446"/>
      <c r="BI160" s="446"/>
      <c r="BJ160" s="446"/>
      <c r="BK160" s="446"/>
      <c r="BL160" s="446"/>
      <c r="BM160" s="446"/>
      <c r="BN160" s="446"/>
      <c r="BO160" s="446"/>
      <c r="BP160" s="446"/>
      <c r="BQ160" s="510">
        <f>BP$99*BP$100*0.6/20</f>
        <v>26350</v>
      </c>
      <c r="BR160" s="510">
        <f t="shared" si="18"/>
        <v>26350</v>
      </c>
      <c r="BS160" s="510">
        <f t="shared" si="18"/>
        <v>26350</v>
      </c>
      <c r="BT160" s="510">
        <f t="shared" si="18"/>
        <v>26350</v>
      </c>
      <c r="BU160" s="510">
        <f t="shared" si="18"/>
        <v>26350</v>
      </c>
      <c r="BV160" s="510">
        <f t="shared" si="18"/>
        <v>26350</v>
      </c>
      <c r="BW160" s="510">
        <f t="shared" si="18"/>
        <v>26350</v>
      </c>
      <c r="BX160" s="510">
        <f t="shared" si="18"/>
        <v>26350</v>
      </c>
      <c r="BY160" s="510">
        <f t="shared" si="17"/>
        <v>26350</v>
      </c>
    </row>
    <row r="161" spans="7:77" hidden="1" x14ac:dyDescent="0.45">
      <c r="G161" s="446"/>
      <c r="H161" s="446"/>
      <c r="I161" s="481">
        <v>45383</v>
      </c>
      <c r="J161" s="446"/>
      <c r="K161" s="481">
        <v>45383</v>
      </c>
      <c r="L161" s="446"/>
      <c r="M161" s="446"/>
      <c r="N161" s="446"/>
      <c r="O161" s="446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  <c r="AB161" s="446"/>
      <c r="AC161" s="446"/>
      <c r="AD161" s="446"/>
      <c r="AE161" s="446"/>
      <c r="AF161" s="446"/>
      <c r="AG161" s="446"/>
      <c r="AH161" s="446"/>
      <c r="AI161" s="446"/>
      <c r="AJ161" s="446"/>
      <c r="AK161" s="446"/>
      <c r="AL161" s="446"/>
      <c r="AM161" s="446"/>
      <c r="AN161" s="446"/>
      <c r="AO161" s="446"/>
      <c r="AP161" s="446"/>
      <c r="AQ161" s="446"/>
      <c r="AR161" s="446"/>
      <c r="AS161" s="446"/>
      <c r="AT161" s="446"/>
      <c r="AU161" s="446"/>
      <c r="AV161" s="446"/>
      <c r="AW161" s="446"/>
      <c r="AX161" s="446"/>
      <c r="AY161" s="446"/>
      <c r="AZ161" s="446"/>
      <c r="BA161" s="446"/>
      <c r="BB161" s="446"/>
      <c r="BC161" s="446"/>
      <c r="BD161" s="446"/>
      <c r="BE161" s="446"/>
      <c r="BF161" s="446"/>
      <c r="BG161" s="446"/>
      <c r="BH161" s="446"/>
      <c r="BI161" s="446"/>
      <c r="BJ161" s="446"/>
      <c r="BK161" s="446"/>
      <c r="BL161" s="446"/>
      <c r="BM161" s="446"/>
      <c r="BN161" s="446"/>
      <c r="BO161" s="446"/>
      <c r="BP161" s="446"/>
      <c r="BQ161" s="446"/>
      <c r="BR161" s="510">
        <f>BQ$99*BQ$100*0.6/20</f>
        <v>26350</v>
      </c>
      <c r="BS161" s="510">
        <f t="shared" si="18"/>
        <v>26350</v>
      </c>
      <c r="BT161" s="510">
        <f t="shared" si="18"/>
        <v>26350</v>
      </c>
      <c r="BU161" s="510">
        <f t="shared" si="18"/>
        <v>26350</v>
      </c>
      <c r="BV161" s="510">
        <f t="shared" si="18"/>
        <v>26350</v>
      </c>
      <c r="BW161" s="510">
        <f t="shared" si="18"/>
        <v>26350</v>
      </c>
      <c r="BX161" s="510">
        <f t="shared" si="18"/>
        <v>26350</v>
      </c>
      <c r="BY161" s="510">
        <f t="shared" si="17"/>
        <v>26350</v>
      </c>
    </row>
    <row r="162" spans="7:77" hidden="1" x14ac:dyDescent="0.45">
      <c r="G162" s="446"/>
      <c r="H162" s="446"/>
      <c r="I162" s="481">
        <v>45413</v>
      </c>
      <c r="J162" s="446"/>
      <c r="K162" s="481">
        <v>45413</v>
      </c>
      <c r="L162" s="446"/>
      <c r="M162" s="446"/>
      <c r="N162" s="446"/>
      <c r="O162" s="446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  <c r="AB162" s="446"/>
      <c r="AC162" s="446"/>
      <c r="AD162" s="446"/>
      <c r="AE162" s="446"/>
      <c r="AF162" s="446"/>
      <c r="AG162" s="446"/>
      <c r="AH162" s="446"/>
      <c r="AI162" s="446"/>
      <c r="AJ162" s="446"/>
      <c r="AK162" s="446"/>
      <c r="AL162" s="446"/>
      <c r="AM162" s="446"/>
      <c r="AN162" s="446"/>
      <c r="AO162" s="446"/>
      <c r="AP162" s="446"/>
      <c r="AQ162" s="446"/>
      <c r="AR162" s="446"/>
      <c r="AS162" s="446"/>
      <c r="AT162" s="446"/>
      <c r="AU162" s="446"/>
      <c r="AV162" s="446"/>
      <c r="AW162" s="446"/>
      <c r="AX162" s="446"/>
      <c r="AY162" s="446"/>
      <c r="AZ162" s="446"/>
      <c r="BA162" s="446"/>
      <c r="BB162" s="446"/>
      <c r="BC162" s="446"/>
      <c r="BD162" s="446"/>
      <c r="BE162" s="446"/>
      <c r="BF162" s="446"/>
      <c r="BG162" s="446"/>
      <c r="BH162" s="446"/>
      <c r="BI162" s="446"/>
      <c r="BJ162" s="446"/>
      <c r="BK162" s="446"/>
      <c r="BL162" s="446"/>
      <c r="BM162" s="446"/>
      <c r="BN162" s="446"/>
      <c r="BO162" s="446"/>
      <c r="BP162" s="446"/>
      <c r="BQ162" s="446"/>
      <c r="BR162" s="446"/>
      <c r="BS162" s="510">
        <f>BR$99*BR$100*0.6/20</f>
        <v>26350</v>
      </c>
      <c r="BT162" s="510">
        <f t="shared" si="18"/>
        <v>26350</v>
      </c>
      <c r="BU162" s="510">
        <f t="shared" si="18"/>
        <v>26350</v>
      </c>
      <c r="BV162" s="510">
        <f t="shared" si="18"/>
        <v>26350</v>
      </c>
      <c r="BW162" s="510">
        <f t="shared" si="18"/>
        <v>26350</v>
      </c>
      <c r="BX162" s="510">
        <f t="shared" si="18"/>
        <v>26350</v>
      </c>
      <c r="BY162" s="510">
        <f t="shared" si="17"/>
        <v>26350</v>
      </c>
    </row>
    <row r="163" spans="7:77" hidden="1" x14ac:dyDescent="0.45">
      <c r="G163" s="446"/>
      <c r="H163" s="446"/>
      <c r="I163" s="481">
        <v>45444</v>
      </c>
      <c r="J163" s="446"/>
      <c r="K163" s="481">
        <v>45444</v>
      </c>
      <c r="L163" s="446"/>
      <c r="M163" s="446"/>
      <c r="N163" s="446"/>
      <c r="O163" s="446"/>
      <c r="P163" s="446"/>
      <c r="Q163" s="446"/>
      <c r="R163" s="446"/>
      <c r="S163" s="446"/>
      <c r="T163" s="446"/>
      <c r="U163" s="446"/>
      <c r="V163" s="446"/>
      <c r="W163" s="446"/>
      <c r="X163" s="446"/>
      <c r="Y163" s="446"/>
      <c r="Z163" s="446"/>
      <c r="AA163" s="446"/>
      <c r="AB163" s="446"/>
      <c r="AC163" s="446"/>
      <c r="AD163" s="446"/>
      <c r="AE163" s="446"/>
      <c r="AF163" s="446"/>
      <c r="AG163" s="446"/>
      <c r="AH163" s="446"/>
      <c r="AI163" s="446"/>
      <c r="AJ163" s="446"/>
      <c r="AK163" s="446"/>
      <c r="AL163" s="446"/>
      <c r="AM163" s="446"/>
      <c r="AN163" s="446"/>
      <c r="AO163" s="446"/>
      <c r="AP163" s="446"/>
      <c r="AQ163" s="446"/>
      <c r="AR163" s="446"/>
      <c r="AS163" s="446"/>
      <c r="AT163" s="446"/>
      <c r="AU163" s="446"/>
      <c r="AV163" s="446"/>
      <c r="AW163" s="446"/>
      <c r="AX163" s="446"/>
      <c r="AY163" s="446"/>
      <c r="AZ163" s="446"/>
      <c r="BA163" s="446"/>
      <c r="BB163" s="446"/>
      <c r="BC163" s="446"/>
      <c r="BD163" s="446"/>
      <c r="BE163" s="446"/>
      <c r="BF163" s="446"/>
      <c r="BG163" s="446"/>
      <c r="BH163" s="446"/>
      <c r="BI163" s="446"/>
      <c r="BJ163" s="446"/>
      <c r="BK163" s="446"/>
      <c r="BL163" s="446"/>
      <c r="BM163" s="446"/>
      <c r="BN163" s="446"/>
      <c r="BO163" s="446"/>
      <c r="BP163" s="446"/>
      <c r="BQ163" s="446"/>
      <c r="BR163" s="446"/>
      <c r="BS163" s="446"/>
      <c r="BT163" s="510">
        <f>BS$99*BS$100*0.6/20</f>
        <v>26350</v>
      </c>
      <c r="BU163" s="510">
        <f t="shared" si="18"/>
        <v>26350</v>
      </c>
      <c r="BV163" s="510">
        <f t="shared" si="18"/>
        <v>26350</v>
      </c>
      <c r="BW163" s="510">
        <f t="shared" si="18"/>
        <v>26350</v>
      </c>
      <c r="BX163" s="510">
        <f t="shared" si="18"/>
        <v>26350</v>
      </c>
      <c r="BY163" s="510">
        <f t="shared" si="17"/>
        <v>26350</v>
      </c>
    </row>
    <row r="164" spans="7:77" hidden="1" x14ac:dyDescent="0.45">
      <c r="G164" s="446"/>
      <c r="H164" s="446"/>
      <c r="I164" s="481">
        <v>45474</v>
      </c>
      <c r="J164" s="446"/>
      <c r="K164" s="481">
        <v>45474</v>
      </c>
      <c r="L164" s="446"/>
      <c r="M164" s="446"/>
      <c r="N164" s="446"/>
      <c r="O164" s="446"/>
      <c r="P164" s="446"/>
      <c r="Q164" s="446"/>
      <c r="R164" s="446"/>
      <c r="S164" s="446"/>
      <c r="T164" s="446"/>
      <c r="U164" s="446"/>
      <c r="V164" s="446"/>
      <c r="W164" s="446"/>
      <c r="X164" s="446"/>
      <c r="Y164" s="446"/>
      <c r="Z164" s="446"/>
      <c r="AA164" s="446"/>
      <c r="AB164" s="446"/>
      <c r="AC164" s="446"/>
      <c r="AD164" s="446"/>
      <c r="AE164" s="446"/>
      <c r="AF164" s="446"/>
      <c r="AG164" s="446"/>
      <c r="AH164" s="446"/>
      <c r="AI164" s="446"/>
      <c r="AJ164" s="446"/>
      <c r="AK164" s="446"/>
      <c r="AL164" s="446"/>
      <c r="AM164" s="446"/>
      <c r="AN164" s="446"/>
      <c r="AO164" s="446"/>
      <c r="AP164" s="446"/>
      <c r="AQ164" s="446"/>
      <c r="AR164" s="446"/>
      <c r="AS164" s="446"/>
      <c r="AT164" s="446"/>
      <c r="AU164" s="446"/>
      <c r="AV164" s="446"/>
      <c r="AW164" s="446"/>
      <c r="AX164" s="446"/>
      <c r="AY164" s="446"/>
      <c r="AZ164" s="446"/>
      <c r="BA164" s="446"/>
      <c r="BB164" s="446"/>
      <c r="BC164" s="446"/>
      <c r="BD164" s="446"/>
      <c r="BE164" s="446"/>
      <c r="BF164" s="446"/>
      <c r="BG164" s="446"/>
      <c r="BH164" s="446"/>
      <c r="BI164" s="446"/>
      <c r="BJ164" s="446"/>
      <c r="BK164" s="446"/>
      <c r="BL164" s="446"/>
      <c r="BM164" s="446"/>
      <c r="BN164" s="446"/>
      <c r="BO164" s="446"/>
      <c r="BP164" s="446"/>
      <c r="BQ164" s="446"/>
      <c r="BR164" s="446"/>
      <c r="BS164" s="446"/>
      <c r="BT164" s="446"/>
      <c r="BU164" s="510">
        <f>BT$99*BT$100*0.6/20</f>
        <v>0</v>
      </c>
      <c r="BV164" s="510">
        <f t="shared" si="18"/>
        <v>0</v>
      </c>
      <c r="BW164" s="510">
        <f t="shared" si="18"/>
        <v>0</v>
      </c>
      <c r="BX164" s="510">
        <f t="shared" si="18"/>
        <v>0</v>
      </c>
      <c r="BY164" s="510">
        <f t="shared" si="17"/>
        <v>0</v>
      </c>
    </row>
    <row r="165" spans="7:77" hidden="1" x14ac:dyDescent="0.45">
      <c r="G165" s="446"/>
      <c r="H165" s="446"/>
      <c r="I165" s="481">
        <v>45505</v>
      </c>
      <c r="J165" s="446"/>
      <c r="K165" s="481">
        <v>45505</v>
      </c>
      <c r="L165" s="446"/>
      <c r="M165" s="446"/>
      <c r="N165" s="446"/>
      <c r="O165" s="446"/>
      <c r="P165" s="446"/>
      <c r="Q165" s="446"/>
      <c r="R165" s="446"/>
      <c r="S165" s="446"/>
      <c r="T165" s="446"/>
      <c r="U165" s="446"/>
      <c r="V165" s="446"/>
      <c r="W165" s="446"/>
      <c r="X165" s="446"/>
      <c r="Y165" s="446"/>
      <c r="Z165" s="446"/>
      <c r="AA165" s="446"/>
      <c r="AB165" s="446"/>
      <c r="AC165" s="446"/>
      <c r="AD165" s="446"/>
      <c r="AE165" s="446"/>
      <c r="AF165" s="446"/>
      <c r="AG165" s="446"/>
      <c r="AH165" s="446"/>
      <c r="AI165" s="446"/>
      <c r="AJ165" s="446"/>
      <c r="AK165" s="446"/>
      <c r="AL165" s="446"/>
      <c r="AM165" s="446"/>
      <c r="AN165" s="446"/>
      <c r="AO165" s="446"/>
      <c r="AP165" s="446"/>
      <c r="AQ165" s="446"/>
      <c r="AR165" s="446"/>
      <c r="AS165" s="446"/>
      <c r="AT165" s="446"/>
      <c r="AU165" s="446"/>
      <c r="AV165" s="446"/>
      <c r="AW165" s="446"/>
      <c r="AX165" s="446"/>
      <c r="AY165" s="446"/>
      <c r="AZ165" s="446"/>
      <c r="BA165" s="446"/>
      <c r="BB165" s="446"/>
      <c r="BC165" s="446"/>
      <c r="BD165" s="446"/>
      <c r="BE165" s="446"/>
      <c r="BF165" s="446"/>
      <c r="BG165" s="446"/>
      <c r="BH165" s="446"/>
      <c r="BI165" s="446"/>
      <c r="BJ165" s="446"/>
      <c r="BK165" s="446"/>
      <c r="BL165" s="446"/>
      <c r="BM165" s="446"/>
      <c r="BN165" s="446"/>
      <c r="BO165" s="446"/>
      <c r="BP165" s="446"/>
      <c r="BQ165" s="446"/>
      <c r="BR165" s="446"/>
      <c r="BS165" s="446"/>
      <c r="BT165" s="446"/>
      <c r="BU165" s="446"/>
      <c r="BV165" s="510">
        <f>BU$99*BU$100*0.6/20</f>
        <v>0</v>
      </c>
      <c r="BW165" s="510">
        <f t="shared" si="18"/>
        <v>0</v>
      </c>
      <c r="BX165" s="510">
        <f t="shared" si="18"/>
        <v>0</v>
      </c>
      <c r="BY165" s="510">
        <f t="shared" si="17"/>
        <v>0</v>
      </c>
    </row>
    <row r="166" spans="7:77" hidden="1" x14ac:dyDescent="0.45">
      <c r="G166" s="446"/>
      <c r="H166" s="446"/>
      <c r="I166" s="481">
        <v>45536</v>
      </c>
      <c r="J166" s="446"/>
      <c r="K166" s="481">
        <v>45536</v>
      </c>
      <c r="L166" s="446"/>
      <c r="M166" s="446"/>
      <c r="N166" s="446"/>
      <c r="O166" s="446"/>
      <c r="P166" s="446"/>
      <c r="Q166" s="446"/>
      <c r="R166" s="446"/>
      <c r="S166" s="446"/>
      <c r="T166" s="446"/>
      <c r="U166" s="446"/>
      <c r="V166" s="446"/>
      <c r="W166" s="446"/>
      <c r="X166" s="446"/>
      <c r="Y166" s="446"/>
      <c r="Z166" s="446"/>
      <c r="AA166" s="446"/>
      <c r="AB166" s="446"/>
      <c r="AC166" s="446"/>
      <c r="AD166" s="446"/>
      <c r="AE166" s="446"/>
      <c r="AF166" s="446"/>
      <c r="AG166" s="446"/>
      <c r="AH166" s="446"/>
      <c r="AI166" s="446"/>
      <c r="AJ166" s="446"/>
      <c r="AK166" s="446"/>
      <c r="AL166" s="446"/>
      <c r="AM166" s="446"/>
      <c r="AN166" s="446"/>
      <c r="AO166" s="446"/>
      <c r="AP166" s="446"/>
      <c r="AQ166" s="446"/>
      <c r="AR166" s="446"/>
      <c r="AS166" s="446"/>
      <c r="AT166" s="446"/>
      <c r="AU166" s="446"/>
      <c r="AV166" s="446"/>
      <c r="AW166" s="446"/>
      <c r="AX166" s="446"/>
      <c r="AY166" s="446"/>
      <c r="AZ166" s="446"/>
      <c r="BA166" s="446"/>
      <c r="BB166" s="446"/>
      <c r="BC166" s="446"/>
      <c r="BD166" s="446"/>
      <c r="BE166" s="446"/>
      <c r="BF166" s="446"/>
      <c r="BG166" s="446"/>
      <c r="BH166" s="446"/>
      <c r="BI166" s="446"/>
      <c r="BJ166" s="446"/>
      <c r="BK166" s="446"/>
      <c r="BL166" s="446"/>
      <c r="BM166" s="446"/>
      <c r="BN166" s="446"/>
      <c r="BO166" s="446"/>
      <c r="BP166" s="446"/>
      <c r="BQ166" s="446"/>
      <c r="BR166" s="446"/>
      <c r="BS166" s="446"/>
      <c r="BT166" s="446"/>
      <c r="BU166" s="446"/>
      <c r="BV166" s="446"/>
      <c r="BW166" s="510">
        <f>BV$99*BV$100*0.6/20</f>
        <v>0</v>
      </c>
      <c r="BX166" s="510">
        <f t="shared" si="18"/>
        <v>0</v>
      </c>
      <c r="BY166" s="510">
        <f t="shared" si="17"/>
        <v>0</v>
      </c>
    </row>
    <row r="167" spans="7:77" hidden="1" x14ac:dyDescent="0.45">
      <c r="G167" s="446"/>
      <c r="H167" s="446"/>
      <c r="I167" s="481">
        <v>45566</v>
      </c>
      <c r="J167" s="446"/>
      <c r="K167" s="481">
        <v>45566</v>
      </c>
      <c r="L167" s="446"/>
      <c r="M167" s="446"/>
      <c r="N167" s="446"/>
      <c r="O167" s="446"/>
      <c r="P167" s="446"/>
      <c r="Q167" s="446"/>
      <c r="R167" s="446"/>
      <c r="S167" s="446"/>
      <c r="T167" s="446"/>
      <c r="U167" s="446"/>
      <c r="V167" s="446"/>
      <c r="W167" s="446"/>
      <c r="X167" s="446"/>
      <c r="Y167" s="446"/>
      <c r="Z167" s="446"/>
      <c r="AA167" s="446"/>
      <c r="AB167" s="446"/>
      <c r="AC167" s="446"/>
      <c r="AD167" s="446"/>
      <c r="AE167" s="446"/>
      <c r="AF167" s="446"/>
      <c r="AG167" s="446"/>
      <c r="AH167" s="446"/>
      <c r="AI167" s="446"/>
      <c r="AJ167" s="446"/>
      <c r="AK167" s="446"/>
      <c r="AL167" s="446"/>
      <c r="AM167" s="446"/>
      <c r="AN167" s="446"/>
      <c r="AO167" s="446"/>
      <c r="AP167" s="446"/>
      <c r="AQ167" s="446"/>
      <c r="AR167" s="446"/>
      <c r="AS167" s="446"/>
      <c r="AT167" s="446"/>
      <c r="AU167" s="446"/>
      <c r="AV167" s="446"/>
      <c r="AW167" s="446"/>
      <c r="AX167" s="446"/>
      <c r="AY167" s="446"/>
      <c r="AZ167" s="446"/>
      <c r="BA167" s="446"/>
      <c r="BB167" s="446"/>
      <c r="BC167" s="446"/>
      <c r="BD167" s="446"/>
      <c r="BE167" s="446"/>
      <c r="BF167" s="446"/>
      <c r="BG167" s="446"/>
      <c r="BH167" s="446"/>
      <c r="BI167" s="446"/>
      <c r="BJ167" s="446"/>
      <c r="BK167" s="446"/>
      <c r="BL167" s="446"/>
      <c r="BM167" s="446"/>
      <c r="BN167" s="446"/>
      <c r="BO167" s="446"/>
      <c r="BP167" s="446"/>
      <c r="BQ167" s="446"/>
      <c r="BR167" s="446"/>
      <c r="BS167" s="446"/>
      <c r="BT167" s="446"/>
      <c r="BU167" s="446"/>
      <c r="BV167" s="446"/>
      <c r="BW167" s="446"/>
      <c r="BX167" s="510">
        <f>BW$99*BW$100*0.6/20</f>
        <v>0</v>
      </c>
      <c r="BY167" s="510">
        <f t="shared" si="17"/>
        <v>0</v>
      </c>
    </row>
    <row r="168" spans="7:77" hidden="1" x14ac:dyDescent="0.45">
      <c r="G168" s="446"/>
      <c r="H168" s="446"/>
      <c r="I168" s="481">
        <v>45597</v>
      </c>
      <c r="J168" s="446"/>
      <c r="K168" s="481">
        <v>45597</v>
      </c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6"/>
      <c r="AC168" s="446"/>
      <c r="AD168" s="446"/>
      <c r="AE168" s="446"/>
      <c r="AF168" s="446"/>
      <c r="AG168" s="446"/>
      <c r="AH168" s="446"/>
      <c r="AI168" s="446"/>
      <c r="AJ168" s="446"/>
      <c r="AK168" s="446"/>
      <c r="AL168" s="446"/>
      <c r="AM168" s="446"/>
      <c r="AN168" s="446"/>
      <c r="AO168" s="446"/>
      <c r="AP168" s="446"/>
      <c r="AQ168" s="446"/>
      <c r="AR168" s="446"/>
      <c r="AS168" s="446"/>
      <c r="AT168" s="446"/>
      <c r="AU168" s="446"/>
      <c r="AV168" s="446"/>
      <c r="AW168" s="446"/>
      <c r="AX168" s="446"/>
      <c r="AY168" s="446"/>
      <c r="AZ168" s="446"/>
      <c r="BA168" s="446"/>
      <c r="BB168" s="446"/>
      <c r="BC168" s="446"/>
      <c r="BD168" s="446"/>
      <c r="BE168" s="446"/>
      <c r="BF168" s="446"/>
      <c r="BG168" s="446"/>
      <c r="BH168" s="446"/>
      <c r="BI168" s="446"/>
      <c r="BJ168" s="446"/>
      <c r="BK168" s="446"/>
      <c r="BL168" s="446"/>
      <c r="BM168" s="446"/>
      <c r="BN168" s="446"/>
      <c r="BO168" s="446"/>
      <c r="BP168" s="446"/>
      <c r="BQ168" s="446"/>
      <c r="BR168" s="446"/>
      <c r="BS168" s="446"/>
      <c r="BT168" s="446"/>
      <c r="BU168" s="446"/>
      <c r="BV168" s="446"/>
      <c r="BW168" s="446"/>
      <c r="BX168" s="446"/>
      <c r="BY168" s="510">
        <f>BX$99*BX$100*0.6/20</f>
        <v>0</v>
      </c>
    </row>
    <row r="169" spans="7:77" x14ac:dyDescent="0.45">
      <c r="G169" s="446"/>
      <c r="H169" s="446"/>
      <c r="I169" s="481">
        <v>45627</v>
      </c>
      <c r="J169" s="446"/>
      <c r="K169" s="511">
        <v>45627</v>
      </c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6"/>
      <c r="AC169" s="446"/>
      <c r="AD169" s="446"/>
      <c r="AE169" s="446"/>
      <c r="AF169" s="446"/>
      <c r="AG169" s="446"/>
      <c r="AH169" s="446"/>
      <c r="AI169" s="446"/>
      <c r="AJ169" s="446"/>
      <c r="AK169" s="446"/>
      <c r="AL169" s="446"/>
      <c r="AM169" s="446"/>
      <c r="AN169" s="446"/>
      <c r="AO169" s="446"/>
      <c r="AP169" s="446"/>
      <c r="AQ169" s="446"/>
      <c r="AR169" s="446"/>
      <c r="AS169" s="446"/>
      <c r="AT169" s="446"/>
      <c r="AU169" s="446"/>
      <c r="AV169" s="446"/>
      <c r="AW169" s="446"/>
      <c r="AX169" s="446"/>
      <c r="AY169" s="446"/>
      <c r="AZ169" s="446"/>
      <c r="BA169" s="446"/>
      <c r="BB169" s="446"/>
      <c r="BC169" s="446"/>
      <c r="BD169" s="446"/>
      <c r="BE169" s="446"/>
      <c r="BF169" s="446"/>
      <c r="BG169" s="446"/>
      <c r="BH169" s="446"/>
      <c r="BI169" s="446"/>
      <c r="BJ169" s="446"/>
      <c r="BK169" s="446"/>
      <c r="BL169" s="446"/>
      <c r="BM169" s="446"/>
      <c r="BN169" s="446"/>
      <c r="BO169" s="446"/>
      <c r="BP169" s="446"/>
      <c r="BQ169" s="446"/>
      <c r="BR169" s="446"/>
      <c r="BS169" s="446"/>
      <c r="BT169" s="446"/>
      <c r="BU169" s="446"/>
      <c r="BV169" s="446"/>
      <c r="BW169" s="446"/>
      <c r="BX169" s="446"/>
      <c r="BY169" s="446"/>
    </row>
    <row r="170" spans="7:77" x14ac:dyDescent="0.45">
      <c r="G170" s="446"/>
      <c r="H170" s="446"/>
      <c r="I170" s="446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6"/>
      <c r="AC170" s="446"/>
      <c r="AD170" s="446"/>
      <c r="AE170" s="446"/>
      <c r="AF170" s="446"/>
      <c r="AG170" s="446"/>
      <c r="AH170" s="446"/>
      <c r="AI170" s="446"/>
      <c r="AJ170" s="446"/>
      <c r="AK170" s="446"/>
      <c r="AL170" s="446"/>
      <c r="AM170" s="446"/>
      <c r="AN170" s="446"/>
      <c r="AO170" s="446"/>
      <c r="AP170" s="446"/>
      <c r="AQ170" s="446"/>
      <c r="AR170" s="446"/>
      <c r="AS170" s="446"/>
      <c r="AT170" s="446"/>
      <c r="AU170" s="446"/>
      <c r="AV170" s="446"/>
      <c r="AW170" s="446"/>
      <c r="AX170" s="446"/>
      <c r="AY170" s="446"/>
      <c r="AZ170" s="446"/>
      <c r="BA170" s="446"/>
      <c r="BB170" s="446"/>
      <c r="BC170" s="446"/>
      <c r="BD170" s="446"/>
      <c r="BE170" s="446"/>
      <c r="BF170" s="446"/>
      <c r="BG170" s="446"/>
      <c r="BH170" s="446"/>
      <c r="BI170" s="446"/>
      <c r="BJ170" s="446"/>
      <c r="BK170" s="446"/>
      <c r="BL170" s="446"/>
      <c r="BM170" s="446"/>
      <c r="BN170" s="446"/>
      <c r="BO170" s="446"/>
      <c r="BP170" s="446"/>
      <c r="BQ170" s="446"/>
      <c r="BR170" s="446"/>
      <c r="BS170" s="446"/>
      <c r="BT170" s="446"/>
      <c r="BU170" s="446"/>
      <c r="BV170" s="446"/>
      <c r="BW170" s="446"/>
      <c r="BX170" s="446"/>
      <c r="BY170" s="446"/>
    </row>
    <row r="171" spans="7:77" x14ac:dyDescent="0.45">
      <c r="G171" s="446"/>
      <c r="H171" s="446"/>
      <c r="I171" s="446"/>
      <c r="J171" s="446"/>
      <c r="K171" s="446"/>
      <c r="L171" s="446"/>
      <c r="M171" s="446"/>
      <c r="N171" s="446"/>
      <c r="O171" s="446"/>
      <c r="P171" s="446"/>
      <c r="Q171" s="446"/>
      <c r="R171" s="446"/>
      <c r="S171" s="446"/>
      <c r="T171" s="446"/>
      <c r="U171" s="446"/>
      <c r="V171" s="446"/>
      <c r="W171" s="446"/>
      <c r="X171" s="446"/>
      <c r="Y171" s="446"/>
      <c r="Z171" s="446"/>
      <c r="AA171" s="446"/>
      <c r="AB171" s="446"/>
      <c r="AC171" s="446"/>
      <c r="AD171" s="446"/>
      <c r="AE171" s="446"/>
      <c r="AF171" s="446"/>
      <c r="AG171" s="446"/>
      <c r="AH171" s="446"/>
      <c r="AI171" s="446"/>
      <c r="AJ171" s="446"/>
      <c r="AK171" s="446"/>
      <c r="AL171" s="446"/>
      <c r="AM171" s="446"/>
      <c r="AN171" s="446"/>
      <c r="AO171" s="446"/>
      <c r="AP171" s="446"/>
      <c r="AQ171" s="446"/>
      <c r="AR171" s="446"/>
      <c r="AS171" s="446"/>
      <c r="AT171" s="446"/>
      <c r="AU171" s="446"/>
      <c r="AV171" s="446"/>
      <c r="AW171" s="446"/>
      <c r="AX171" s="446"/>
      <c r="AY171" s="446"/>
      <c r="AZ171" s="446"/>
      <c r="BA171" s="446"/>
      <c r="BB171" s="446"/>
      <c r="BC171" s="446"/>
      <c r="BD171" s="446"/>
      <c r="BE171" s="446"/>
      <c r="BF171" s="446"/>
      <c r="BG171" s="446"/>
      <c r="BH171" s="446"/>
      <c r="BI171" s="446"/>
      <c r="BJ171" s="446"/>
      <c r="BK171" s="446"/>
      <c r="BL171" s="446"/>
      <c r="BM171" s="446"/>
      <c r="BN171" s="446"/>
      <c r="BO171" s="446"/>
      <c r="BP171" s="446"/>
      <c r="BQ171" s="446"/>
      <c r="BR171" s="446"/>
      <c r="BS171" s="446"/>
      <c r="BT171" s="446"/>
      <c r="BU171" s="446"/>
      <c r="BV171" s="446"/>
      <c r="BW171" s="446"/>
      <c r="BX171" s="446"/>
      <c r="BY171" s="446"/>
    </row>
    <row r="173" spans="7:77" x14ac:dyDescent="0.45">
      <c r="G173" s="512"/>
      <c r="H173" s="512">
        <f>SUM(H101:H172)</f>
        <v>0</v>
      </c>
      <c r="I173" s="512"/>
      <c r="J173" s="512">
        <f t="shared" ref="J173:BV173" si="19">SUM(J101:J172)</f>
        <v>0</v>
      </c>
      <c r="K173" s="512"/>
      <c r="L173" s="512">
        <f t="shared" si="19"/>
        <v>0</v>
      </c>
      <c r="M173" s="512">
        <f t="shared" si="19"/>
        <v>540000</v>
      </c>
      <c r="N173" s="512">
        <f t="shared" si="19"/>
        <v>580500</v>
      </c>
      <c r="O173" s="512">
        <f t="shared" si="19"/>
        <v>621000</v>
      </c>
      <c r="P173" s="512">
        <f t="shared" si="19"/>
        <v>721500</v>
      </c>
      <c r="Q173" s="512">
        <f t="shared" si="19"/>
        <v>766500</v>
      </c>
      <c r="R173" s="512">
        <f t="shared" si="19"/>
        <v>811500</v>
      </c>
      <c r="S173" s="512">
        <f t="shared" si="19"/>
        <v>976500</v>
      </c>
      <c r="T173" s="512">
        <f t="shared" si="19"/>
        <v>1030500</v>
      </c>
      <c r="U173" s="512">
        <f t="shared" si="19"/>
        <v>1084500</v>
      </c>
      <c r="V173" s="512">
        <f t="shared" si="19"/>
        <v>1258500</v>
      </c>
      <c r="W173" s="512">
        <f t="shared" si="19"/>
        <v>1321500</v>
      </c>
      <c r="X173" s="512">
        <f t="shared" si="19"/>
        <v>1384500</v>
      </c>
      <c r="Y173" s="512">
        <f t="shared" si="19"/>
        <v>1447500</v>
      </c>
      <c r="Z173" s="512">
        <f t="shared" si="19"/>
        <v>1510500</v>
      </c>
      <c r="AA173" s="512">
        <f t="shared" si="19"/>
        <v>1573500</v>
      </c>
      <c r="AB173" s="512">
        <f t="shared" si="19"/>
        <v>1636500</v>
      </c>
      <c r="AC173" s="512">
        <f t="shared" si="19"/>
        <v>1699500</v>
      </c>
      <c r="AD173" s="512">
        <f t="shared" si="19"/>
        <v>1522500</v>
      </c>
      <c r="AE173" s="512">
        <f t="shared" si="19"/>
        <v>1567500</v>
      </c>
      <c r="AF173" s="512">
        <f t="shared" si="19"/>
        <v>1612500</v>
      </c>
      <c r="AG173" s="512">
        <f t="shared" si="19"/>
        <v>1657500</v>
      </c>
      <c r="AH173" s="512">
        <f t="shared" si="19"/>
        <v>1662000</v>
      </c>
      <c r="AI173" s="512">
        <f t="shared" si="19"/>
        <v>1666500</v>
      </c>
      <c r="AJ173" s="512">
        <f t="shared" si="19"/>
        <v>1671000</v>
      </c>
      <c r="AK173" s="512">
        <f t="shared" si="19"/>
        <v>1671000</v>
      </c>
      <c r="AL173" s="512">
        <f t="shared" si="19"/>
        <v>1671000</v>
      </c>
      <c r="AM173" s="512">
        <f t="shared" si="19"/>
        <v>1671000</v>
      </c>
      <c r="AN173" s="512">
        <f t="shared" si="19"/>
        <v>1662000</v>
      </c>
      <c r="AO173" s="512">
        <f t="shared" si="19"/>
        <v>1653000</v>
      </c>
      <c r="AP173" s="512">
        <f t="shared" si="19"/>
        <v>1524000</v>
      </c>
      <c r="AQ173" s="512">
        <f t="shared" si="19"/>
        <v>1497000</v>
      </c>
      <c r="AR173" s="512">
        <f t="shared" si="19"/>
        <v>1470000</v>
      </c>
      <c r="AS173" s="512">
        <f t="shared" si="19"/>
        <v>1443000</v>
      </c>
      <c r="AT173" s="512">
        <f t="shared" si="19"/>
        <v>1416000</v>
      </c>
      <c r="AU173" s="512">
        <f t="shared" si="19"/>
        <v>1389000</v>
      </c>
      <c r="AV173" s="512">
        <f t="shared" si="19"/>
        <v>1362000</v>
      </c>
      <c r="AW173" s="512">
        <f t="shared" si="19"/>
        <v>1335000</v>
      </c>
      <c r="AX173" s="512">
        <f t="shared" si="19"/>
        <v>1308000</v>
      </c>
      <c r="AY173" s="512">
        <f t="shared" si="19"/>
        <v>1299000</v>
      </c>
      <c r="AZ173" s="512">
        <f t="shared" si="19"/>
        <v>1290000</v>
      </c>
      <c r="BA173" s="512">
        <f t="shared" si="19"/>
        <v>1281000</v>
      </c>
      <c r="BB173" s="512">
        <f t="shared" si="19"/>
        <v>1143333.3333333335</v>
      </c>
      <c r="BC173" s="512">
        <f t="shared" si="19"/>
        <v>1124683.3333333335</v>
      </c>
      <c r="BD173" s="512">
        <f t="shared" si="19"/>
        <v>1106033.3333333335</v>
      </c>
      <c r="BE173" s="512">
        <f t="shared" si="19"/>
        <v>1087383.3333333335</v>
      </c>
      <c r="BF173" s="512">
        <f t="shared" si="19"/>
        <v>1068733.3333333335</v>
      </c>
      <c r="BG173" s="512">
        <f t="shared" si="19"/>
        <v>1050083.3333333335</v>
      </c>
      <c r="BH173" s="512">
        <f t="shared" si="19"/>
        <v>1031433.3333333334</v>
      </c>
      <c r="BI173" s="512">
        <f t="shared" si="19"/>
        <v>1012783.3333333334</v>
      </c>
      <c r="BJ173" s="512">
        <f t="shared" si="19"/>
        <v>994133.33333333337</v>
      </c>
      <c r="BK173" s="512">
        <f t="shared" si="19"/>
        <v>984483.33333333337</v>
      </c>
      <c r="BL173" s="512">
        <f t="shared" si="19"/>
        <v>974833.33333333337</v>
      </c>
      <c r="BM173" s="512">
        <f t="shared" si="19"/>
        <v>965183.33333333337</v>
      </c>
      <c r="BN173" s="512">
        <f t="shared" si="19"/>
        <v>955533.33333333337</v>
      </c>
      <c r="BO173" s="512">
        <f t="shared" si="19"/>
        <v>945883.33333333337</v>
      </c>
      <c r="BP173" s="512">
        <f t="shared" si="19"/>
        <v>936233.33333333337</v>
      </c>
      <c r="BQ173" s="512">
        <f t="shared" si="19"/>
        <v>926583.33333333337</v>
      </c>
      <c r="BR173" s="512">
        <f t="shared" si="19"/>
        <v>916933.33333333337</v>
      </c>
      <c r="BS173" s="512">
        <f t="shared" si="19"/>
        <v>907283.33333333337</v>
      </c>
      <c r="BT173" s="512">
        <f t="shared" si="19"/>
        <v>546300</v>
      </c>
      <c r="BU173" s="512">
        <f t="shared" si="19"/>
        <v>510300</v>
      </c>
      <c r="BV173" s="512">
        <f t="shared" si="19"/>
        <v>474300</v>
      </c>
      <c r="BW173" s="512">
        <f t="shared" ref="BW173:BY173" si="20">SUM(BW101:BW172)</f>
        <v>447950</v>
      </c>
      <c r="BX173" s="512">
        <f t="shared" si="20"/>
        <v>421600</v>
      </c>
      <c r="BY173" s="512">
        <f t="shared" si="20"/>
        <v>395250</v>
      </c>
    </row>
    <row r="175" spans="7:77" x14ac:dyDescent="0.45">
      <c r="G175" s="504"/>
      <c r="H175" s="504">
        <v>43586</v>
      </c>
      <c r="I175" s="504"/>
      <c r="J175" s="504">
        <v>43617</v>
      </c>
      <c r="K175" s="504"/>
      <c r="L175" s="504">
        <v>43647</v>
      </c>
      <c r="M175" s="504">
        <v>43678</v>
      </c>
      <c r="N175" s="504">
        <v>43709</v>
      </c>
      <c r="O175" s="504">
        <v>43739</v>
      </c>
      <c r="P175" s="504">
        <v>43770</v>
      </c>
      <c r="Q175" s="504">
        <v>43800</v>
      </c>
      <c r="R175" s="504">
        <v>43831</v>
      </c>
      <c r="S175" s="504">
        <v>43862</v>
      </c>
      <c r="T175" s="504">
        <v>43891</v>
      </c>
      <c r="U175" s="504">
        <v>43922</v>
      </c>
      <c r="V175" s="504">
        <v>43952</v>
      </c>
      <c r="W175" s="504">
        <v>43983</v>
      </c>
      <c r="X175" s="504">
        <v>44013</v>
      </c>
      <c r="Y175" s="504">
        <v>44044</v>
      </c>
      <c r="Z175" s="504">
        <v>44075</v>
      </c>
      <c r="AA175" s="504">
        <v>44105</v>
      </c>
      <c r="AB175" s="504">
        <v>44136</v>
      </c>
      <c r="AC175" s="504">
        <v>44166</v>
      </c>
      <c r="AD175" s="504">
        <v>44197</v>
      </c>
      <c r="AE175" s="504">
        <v>44228</v>
      </c>
      <c r="AF175" s="504">
        <v>44256</v>
      </c>
      <c r="AG175" s="504">
        <v>44287</v>
      </c>
      <c r="AH175" s="504">
        <v>44317</v>
      </c>
      <c r="AI175" s="504">
        <v>44348</v>
      </c>
      <c r="AJ175" s="504">
        <v>44378</v>
      </c>
      <c r="AK175" s="504">
        <v>44409</v>
      </c>
      <c r="AL175" s="504">
        <v>44440</v>
      </c>
      <c r="AM175" s="504">
        <v>44470</v>
      </c>
      <c r="AN175" s="504">
        <v>44501</v>
      </c>
      <c r="AO175" s="504">
        <v>44531</v>
      </c>
      <c r="AP175" s="504">
        <v>44562</v>
      </c>
      <c r="AQ175" s="504">
        <v>44593</v>
      </c>
      <c r="AR175" s="504">
        <v>44621</v>
      </c>
      <c r="AS175" s="504">
        <v>44652</v>
      </c>
      <c r="AT175" s="504">
        <v>44682</v>
      </c>
      <c r="AU175" s="504">
        <v>44713</v>
      </c>
      <c r="AV175" s="504">
        <v>44743</v>
      </c>
      <c r="AW175" s="504">
        <v>44774</v>
      </c>
      <c r="AX175" s="504">
        <v>44805</v>
      </c>
      <c r="AY175" s="504">
        <v>44835</v>
      </c>
      <c r="AZ175" s="504">
        <v>44866</v>
      </c>
      <c r="BA175" s="504">
        <v>44896</v>
      </c>
      <c r="BB175" s="504">
        <v>44927</v>
      </c>
      <c r="BC175" s="504">
        <v>44958</v>
      </c>
      <c r="BD175" s="504">
        <v>44986</v>
      </c>
      <c r="BE175" s="504">
        <v>45017</v>
      </c>
      <c r="BF175" s="504">
        <v>45047</v>
      </c>
      <c r="BG175" s="504">
        <v>45078</v>
      </c>
      <c r="BH175" s="504">
        <v>45108</v>
      </c>
      <c r="BI175" s="504">
        <v>45139</v>
      </c>
      <c r="BJ175" s="504">
        <v>45170</v>
      </c>
      <c r="BK175" s="504">
        <v>45200</v>
      </c>
      <c r="BL175" s="504">
        <v>45231</v>
      </c>
      <c r="BM175" s="504">
        <v>45261</v>
      </c>
      <c r="BN175" s="504">
        <v>45292</v>
      </c>
      <c r="BO175" s="504">
        <v>45323</v>
      </c>
      <c r="BP175" s="504">
        <v>45352</v>
      </c>
      <c r="BQ175" s="504">
        <v>45383</v>
      </c>
      <c r="BR175" s="504">
        <v>45413</v>
      </c>
      <c r="BS175" s="504">
        <v>45444</v>
      </c>
      <c r="BT175" s="504">
        <v>45474</v>
      </c>
      <c r="BU175" s="504">
        <v>45505</v>
      </c>
      <c r="BV175" s="504">
        <v>45536</v>
      </c>
      <c r="BW175" s="504">
        <v>45566</v>
      </c>
      <c r="BX175" s="504">
        <v>45597</v>
      </c>
      <c r="BY175" s="504">
        <v>45627</v>
      </c>
    </row>
    <row r="176" spans="7:77" ht="15.75" x14ac:dyDescent="0.45">
      <c r="G176" s="506"/>
      <c r="H176" s="506">
        <f>+G35+H35-H88+H173</f>
        <v>3361037.8017174113</v>
      </c>
      <c r="I176" s="506"/>
      <c r="J176" s="506">
        <f>+I35+J35-J88+J173</f>
        <v>4934385.6907444643</v>
      </c>
      <c r="K176" s="506"/>
      <c r="L176" s="506">
        <f>+K35+L35-L88+L173</f>
        <v>4818927.9043291714</v>
      </c>
      <c r="M176" s="506">
        <f t="shared" ref="M176:BX176" si="21">+L176+M35-M88+M173</f>
        <v>4323042.5121442666</v>
      </c>
      <c r="N176" s="506">
        <f t="shared" si="21"/>
        <v>3810345.2101029996</v>
      </c>
      <c r="O176" s="506">
        <f t="shared" si="21"/>
        <v>4004656.1401151875</v>
      </c>
      <c r="P176" s="506">
        <f t="shared" si="21"/>
        <v>4116801.5879428927</v>
      </c>
      <c r="Q176" s="506">
        <f t="shared" si="21"/>
        <v>4562783.9042273341</v>
      </c>
      <c r="R176" s="506">
        <f t="shared" si="21"/>
        <v>4603582.6501985695</v>
      </c>
      <c r="S176" s="506">
        <f t="shared" si="21"/>
        <v>4053791.2557173632</v>
      </c>
      <c r="T176" s="506">
        <f t="shared" si="21"/>
        <v>3196887.6062610932</v>
      </c>
      <c r="U176" s="506">
        <f t="shared" si="21"/>
        <v>3371507.2810682561</v>
      </c>
      <c r="V176" s="506">
        <f t="shared" si="21"/>
        <v>3462365.7089479179</v>
      </c>
      <c r="W176" s="506">
        <f t="shared" si="21"/>
        <v>2673403.2956122411</v>
      </c>
      <c r="X176" s="506">
        <f t="shared" si="21"/>
        <v>1178792.8987513212</v>
      </c>
      <c r="Y176" s="506">
        <f t="shared" si="21"/>
        <v>1108062.2726339868</v>
      </c>
      <c r="Z176" s="506">
        <f t="shared" si="21"/>
        <v>958257.41813721112</v>
      </c>
      <c r="AA176" s="506">
        <f t="shared" si="21"/>
        <v>1482958.1003645717</v>
      </c>
      <c r="AB176" s="506">
        <f t="shared" si="21"/>
        <v>1689621.2279050807</v>
      </c>
      <c r="AC176" s="506">
        <f t="shared" si="21"/>
        <v>2030474.7385060578</v>
      </c>
      <c r="AD176" s="506">
        <f t="shared" si="21"/>
        <v>2519600.3940212419</v>
      </c>
      <c r="AE176" s="506">
        <f t="shared" si="21"/>
        <v>2256367.7942916667</v>
      </c>
      <c r="AF176" s="506">
        <f t="shared" si="21"/>
        <v>1888074.9356869087</v>
      </c>
      <c r="AG176" s="506">
        <f t="shared" si="21"/>
        <v>2170536.6234638807</v>
      </c>
      <c r="AH176" s="506">
        <f t="shared" si="21"/>
        <v>2214940.7596669202</v>
      </c>
      <c r="AI176" s="506">
        <f t="shared" si="21"/>
        <v>3222828.6686326554</v>
      </c>
      <c r="AJ176" s="506">
        <f t="shared" si="21"/>
        <v>3632931.7881185506</v>
      </c>
      <c r="AK176" s="506">
        <f t="shared" si="21"/>
        <v>2550159.4186086208</v>
      </c>
      <c r="AL176" s="506">
        <f t="shared" si="21"/>
        <v>2805229.0651850086</v>
      </c>
      <c r="AM176" s="506">
        <f t="shared" si="21"/>
        <v>3245841.9563814867</v>
      </c>
      <c r="AN176" s="506">
        <f t="shared" si="21"/>
        <v>2674601.9102172051</v>
      </c>
      <c r="AO176" s="506">
        <f t="shared" si="21"/>
        <v>1943781.3647220158</v>
      </c>
      <c r="AP176" s="506">
        <f t="shared" si="21"/>
        <v>2386429.2942928551</v>
      </c>
      <c r="AQ176" s="506">
        <f t="shared" si="21"/>
        <v>2493737.0179912457</v>
      </c>
      <c r="AR176" s="506">
        <f t="shared" si="21"/>
        <v>2933222.175804046</v>
      </c>
      <c r="AS176" s="506">
        <f t="shared" si="21"/>
        <v>3704085.6987806754</v>
      </c>
      <c r="AT176" s="506">
        <f t="shared" si="21"/>
        <v>4126880.0134288608</v>
      </c>
      <c r="AU176" s="506">
        <f t="shared" si="21"/>
        <v>4380633.4593229424</v>
      </c>
      <c r="AV176" s="506">
        <f t="shared" si="21"/>
        <v>4872642.4431417696</v>
      </c>
      <c r="AW176" s="506">
        <f t="shared" si="21"/>
        <v>4998881.6011034399</v>
      </c>
      <c r="AX176" s="506">
        <f t="shared" si="21"/>
        <v>5741401.2170098647</v>
      </c>
      <c r="AY176" s="506">
        <f t="shared" si="21"/>
        <v>6345578.9126545945</v>
      </c>
      <c r="AZ176" s="506">
        <f t="shared" si="21"/>
        <v>7159880.4494247567</v>
      </c>
      <c r="BA176" s="506">
        <f t="shared" si="21"/>
        <v>8063726.7636643276</v>
      </c>
      <c r="BB176" s="506">
        <f t="shared" si="21"/>
        <v>8860633.5851459429</v>
      </c>
      <c r="BC176" s="506">
        <f t="shared" si="21"/>
        <v>8922649.0718060527</v>
      </c>
      <c r="BD176" s="506">
        <f t="shared" si="21"/>
        <v>9813682.4051393867</v>
      </c>
      <c r="BE176" s="506">
        <f t="shared" si="21"/>
        <v>10686065.738472721</v>
      </c>
      <c r="BF176" s="506">
        <f t="shared" si="21"/>
        <v>11539799.071806055</v>
      </c>
      <c r="BG176" s="506">
        <f t="shared" si="21"/>
        <v>11634850.74460019</v>
      </c>
      <c r="BH176" s="506">
        <f t="shared" si="21"/>
        <v>12666284.077933524</v>
      </c>
      <c r="BI176" s="506">
        <f t="shared" si="21"/>
        <v>13679067.411266858</v>
      </c>
      <c r="BJ176" s="506">
        <f t="shared" si="21"/>
        <v>14673200.744600192</v>
      </c>
      <c r="BK176" s="506">
        <f t="shared" si="21"/>
        <v>15657684.077933526</v>
      </c>
      <c r="BL176" s="506">
        <f t="shared" si="21"/>
        <v>16632517.41126686</v>
      </c>
      <c r="BM176" s="506">
        <f t="shared" si="21"/>
        <v>17597700.744600192</v>
      </c>
      <c r="BN176" s="506">
        <f t="shared" si="21"/>
        <v>18553234.077933524</v>
      </c>
      <c r="BO176" s="506">
        <f t="shared" si="21"/>
        <v>19499117.411266856</v>
      </c>
      <c r="BP176" s="506">
        <f t="shared" si="21"/>
        <v>20435350.744600188</v>
      </c>
      <c r="BQ176" s="506">
        <f t="shared" si="21"/>
        <v>21361934.07793352</v>
      </c>
      <c r="BR176" s="506">
        <f t="shared" si="21"/>
        <v>22278867.411266852</v>
      </c>
      <c r="BS176" s="506">
        <f t="shared" si="21"/>
        <v>23186150.744600184</v>
      </c>
      <c r="BT176" s="506">
        <f t="shared" si="21"/>
        <v>23732450.744600184</v>
      </c>
      <c r="BU176" s="506">
        <f t="shared" si="21"/>
        <v>24242750.744600184</v>
      </c>
      <c r="BV176" s="506">
        <f t="shared" si="21"/>
        <v>24717050.744600184</v>
      </c>
      <c r="BW176" s="506">
        <f t="shared" si="21"/>
        <v>25165000.744600184</v>
      </c>
      <c r="BX176" s="506">
        <f t="shared" si="21"/>
        <v>25586600.744600184</v>
      </c>
      <c r="BY176" s="506">
        <f t="shared" ref="BY176" si="22">+BX176+BY35-BY88+BY173</f>
        <v>25981850.744600184</v>
      </c>
    </row>
  </sheetData>
  <mergeCells count="1">
    <mergeCell ref="G47:G5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A58-7EFC-4473-811C-C945ECB74BA4}">
  <dimension ref="B4:BY176"/>
  <sheetViews>
    <sheetView showGridLines="0" zoomScale="70" zoomScaleNormal="70" workbookViewId="0"/>
  </sheetViews>
  <sheetFormatPr defaultColWidth="11.46484375" defaultRowHeight="14.25" x14ac:dyDescent="0.45"/>
  <cols>
    <col min="2" max="2" width="22.6640625" bestFit="1" customWidth="1"/>
    <col min="3" max="4" width="12.6640625" style="170" hidden="1" customWidth="1"/>
    <col min="5" max="9" width="14.53125" style="170" hidden="1" customWidth="1"/>
    <col min="10" max="23" width="14.53125" style="170" customWidth="1"/>
    <col min="24" max="77" width="15.6640625" style="170" customWidth="1"/>
  </cols>
  <sheetData>
    <row r="4" spans="2:77" ht="25.5" x14ac:dyDescent="0.75">
      <c r="B4" s="480" t="s">
        <v>6</v>
      </c>
    </row>
    <row r="5" spans="2:77" x14ac:dyDescent="0.45">
      <c r="C5" s="481">
        <v>43466</v>
      </c>
      <c r="D5" s="481">
        <v>43497</v>
      </c>
      <c r="E5" s="481">
        <v>43525</v>
      </c>
      <c r="F5" s="481">
        <v>43556</v>
      </c>
      <c r="G5" s="481"/>
      <c r="H5" s="481">
        <v>43586</v>
      </c>
      <c r="I5" s="481"/>
      <c r="J5" s="481">
        <v>43617</v>
      </c>
      <c r="K5" s="481"/>
      <c r="L5" s="481">
        <v>43647</v>
      </c>
      <c r="M5" s="481">
        <v>43678</v>
      </c>
      <c r="N5" s="481">
        <v>43709</v>
      </c>
      <c r="O5" s="481">
        <v>43739</v>
      </c>
      <c r="P5" s="481">
        <v>43770</v>
      </c>
      <c r="Q5" s="481">
        <v>43800</v>
      </c>
      <c r="R5" s="481">
        <v>43831</v>
      </c>
      <c r="S5" s="481">
        <v>43862</v>
      </c>
      <c r="T5" s="481">
        <v>43891</v>
      </c>
      <c r="U5" s="481">
        <v>43922</v>
      </c>
      <c r="V5" s="481">
        <v>43952</v>
      </c>
      <c r="W5" s="481">
        <v>43983</v>
      </c>
      <c r="X5" s="481">
        <v>44013</v>
      </c>
      <c r="Y5" s="481">
        <v>44044</v>
      </c>
      <c r="Z5" s="481">
        <v>44075</v>
      </c>
      <c r="AA5" s="481">
        <v>44105</v>
      </c>
      <c r="AB5" s="481">
        <v>44136</v>
      </c>
      <c r="AC5" s="481">
        <v>44166</v>
      </c>
      <c r="AD5" s="481">
        <v>44197</v>
      </c>
      <c r="AE5" s="481">
        <v>44228</v>
      </c>
      <c r="AF5" s="481">
        <v>44256</v>
      </c>
      <c r="AG5" s="481">
        <v>44287</v>
      </c>
      <c r="AH5" s="481">
        <v>44317</v>
      </c>
      <c r="AI5" s="481">
        <v>44348</v>
      </c>
      <c r="AJ5" s="481">
        <v>44378</v>
      </c>
      <c r="AK5" s="481">
        <v>44409</v>
      </c>
      <c r="AL5" s="481">
        <v>44440</v>
      </c>
      <c r="AM5" s="481">
        <v>44470</v>
      </c>
      <c r="AN5" s="481">
        <v>44501</v>
      </c>
      <c r="AO5" s="481">
        <v>44531</v>
      </c>
      <c r="AP5" s="481">
        <v>44562</v>
      </c>
      <c r="AQ5" s="481">
        <v>44593</v>
      </c>
      <c r="AR5" s="481">
        <v>44621</v>
      </c>
      <c r="AS5" s="481">
        <v>44652</v>
      </c>
      <c r="AT5" s="481">
        <v>44682</v>
      </c>
      <c r="AU5" s="481">
        <v>44713</v>
      </c>
      <c r="AV5" s="481">
        <v>44743</v>
      </c>
      <c r="AW5" s="481">
        <v>44774</v>
      </c>
      <c r="AX5" s="481">
        <v>44805</v>
      </c>
      <c r="AY5" s="481">
        <v>44835</v>
      </c>
      <c r="AZ5" s="481">
        <v>44866</v>
      </c>
      <c r="BA5" s="481">
        <v>44896</v>
      </c>
      <c r="BB5" s="481">
        <v>44927</v>
      </c>
      <c r="BC5" s="481">
        <v>44958</v>
      </c>
      <c r="BD5" s="481">
        <v>44986</v>
      </c>
      <c r="BE5" s="481">
        <v>45017</v>
      </c>
      <c r="BF5" s="481">
        <v>45047</v>
      </c>
      <c r="BG5" s="481">
        <v>45078</v>
      </c>
      <c r="BH5" s="481">
        <v>45108</v>
      </c>
      <c r="BI5" s="481">
        <v>45139</v>
      </c>
      <c r="BJ5" s="481">
        <v>45170</v>
      </c>
      <c r="BK5" s="481">
        <v>45200</v>
      </c>
      <c r="BL5" s="481">
        <v>45231</v>
      </c>
      <c r="BM5" s="481">
        <v>45261</v>
      </c>
      <c r="BN5" s="481">
        <v>45292</v>
      </c>
      <c r="BO5" s="481">
        <v>45323</v>
      </c>
      <c r="BP5" s="481">
        <v>45352</v>
      </c>
      <c r="BQ5" s="481">
        <v>45383</v>
      </c>
      <c r="BR5" s="481">
        <v>45413</v>
      </c>
      <c r="BS5" s="481">
        <v>45444</v>
      </c>
      <c r="BT5" s="481">
        <v>45474</v>
      </c>
      <c r="BU5" s="481">
        <v>45505</v>
      </c>
      <c r="BV5" s="481">
        <v>45536</v>
      </c>
      <c r="BW5" s="481">
        <v>45566</v>
      </c>
      <c r="BX5" s="481">
        <v>45597</v>
      </c>
      <c r="BY5" s="481">
        <v>45627</v>
      </c>
    </row>
    <row r="6" spans="2:77" x14ac:dyDescent="0.45">
      <c r="B6" s="482" t="s">
        <v>74</v>
      </c>
      <c r="C6" s="483"/>
      <c r="D6" s="483"/>
      <c r="E6" s="483"/>
      <c r="F6" s="483"/>
      <c r="G6" s="483"/>
      <c r="H6" s="483"/>
      <c r="I6" s="483"/>
      <c r="J6" s="483" t="s">
        <v>259</v>
      </c>
      <c r="K6" s="483"/>
      <c r="L6" s="483" t="s">
        <v>259</v>
      </c>
      <c r="M6" s="483" t="s">
        <v>259</v>
      </c>
      <c r="N6" s="483" t="s">
        <v>259</v>
      </c>
      <c r="O6" s="483" t="s">
        <v>259</v>
      </c>
      <c r="P6" s="483" t="s">
        <v>259</v>
      </c>
      <c r="Q6" s="483" t="s">
        <v>259</v>
      </c>
      <c r="R6" s="483" t="s">
        <v>259</v>
      </c>
      <c r="S6" s="483" t="s">
        <v>259</v>
      </c>
      <c r="T6" s="483" t="s">
        <v>259</v>
      </c>
      <c r="U6" s="483" t="s">
        <v>259</v>
      </c>
      <c r="V6" s="483" t="s">
        <v>259</v>
      </c>
      <c r="W6" s="483" t="s">
        <v>259</v>
      </c>
      <c r="X6" s="483" t="s">
        <v>259</v>
      </c>
      <c r="Y6" s="483" t="s">
        <v>259</v>
      </c>
      <c r="Z6" s="483" t="s">
        <v>259</v>
      </c>
      <c r="AA6" s="483" t="s">
        <v>259</v>
      </c>
      <c r="AB6" s="483" t="s">
        <v>259</v>
      </c>
      <c r="AC6" s="483" t="s">
        <v>259</v>
      </c>
      <c r="AD6" s="483" t="s">
        <v>259</v>
      </c>
      <c r="AE6" s="483" t="s">
        <v>259</v>
      </c>
      <c r="AF6" s="483" t="s">
        <v>259</v>
      </c>
      <c r="AG6" s="483" t="s">
        <v>259</v>
      </c>
      <c r="AH6" s="483" t="s">
        <v>259</v>
      </c>
      <c r="AI6" s="483" t="s">
        <v>259</v>
      </c>
      <c r="AJ6" s="483" t="s">
        <v>259</v>
      </c>
      <c r="AK6" s="483" t="s">
        <v>259</v>
      </c>
      <c r="AL6" s="483" t="s">
        <v>259</v>
      </c>
      <c r="AM6" s="483" t="s">
        <v>259</v>
      </c>
      <c r="AN6" s="483" t="s">
        <v>259</v>
      </c>
      <c r="AO6" s="483" t="s">
        <v>259</v>
      </c>
      <c r="AP6" s="483" t="s">
        <v>259</v>
      </c>
      <c r="AQ6" s="483" t="s">
        <v>259</v>
      </c>
      <c r="AR6" s="483" t="s">
        <v>259</v>
      </c>
      <c r="AS6" s="483" t="s">
        <v>259</v>
      </c>
      <c r="AT6" s="483" t="s">
        <v>259</v>
      </c>
      <c r="AU6" s="483" t="s">
        <v>259</v>
      </c>
      <c r="AV6" s="483" t="s">
        <v>259</v>
      </c>
      <c r="AW6" s="483" t="s">
        <v>259</v>
      </c>
      <c r="AX6" s="483" t="s">
        <v>259</v>
      </c>
      <c r="AY6" s="483" t="s">
        <v>259</v>
      </c>
      <c r="AZ6" s="483" t="s">
        <v>259</v>
      </c>
      <c r="BA6" s="483" t="s">
        <v>259</v>
      </c>
      <c r="BB6" s="483"/>
      <c r="BC6" s="483"/>
      <c r="BD6" s="483"/>
      <c r="BE6" s="483"/>
      <c r="BF6" s="483"/>
      <c r="BG6" s="483"/>
      <c r="BH6" s="483"/>
      <c r="BI6" s="483"/>
      <c r="BJ6" s="483"/>
      <c r="BK6" s="483"/>
      <c r="BL6" s="483"/>
      <c r="BM6" s="483"/>
      <c r="BN6" s="483"/>
      <c r="BO6" s="483"/>
      <c r="BP6" s="483"/>
      <c r="BQ6" s="483"/>
      <c r="BR6" s="483"/>
      <c r="BS6" s="483"/>
      <c r="BT6" s="483"/>
      <c r="BU6" s="483"/>
      <c r="BV6" s="483"/>
      <c r="BW6" s="483"/>
      <c r="BX6" s="483"/>
      <c r="BY6" s="483"/>
    </row>
    <row r="7" spans="2:77" x14ac:dyDescent="0.45">
      <c r="B7" s="482" t="s">
        <v>201</v>
      </c>
      <c r="C7" s="483"/>
      <c r="D7" s="483"/>
      <c r="E7" s="483"/>
      <c r="F7" s="483"/>
      <c r="G7" s="483"/>
      <c r="H7" s="483"/>
      <c r="I7" s="483"/>
      <c r="J7" s="483" t="s">
        <v>259</v>
      </c>
      <c r="K7" s="483"/>
      <c r="L7" s="483" t="s">
        <v>259</v>
      </c>
      <c r="M7" s="483" t="s">
        <v>259</v>
      </c>
      <c r="N7" s="483" t="s">
        <v>259</v>
      </c>
      <c r="O7" s="483" t="s">
        <v>259</v>
      </c>
      <c r="P7" s="483" t="s">
        <v>259</v>
      </c>
      <c r="Q7" s="483" t="s">
        <v>259</v>
      </c>
      <c r="R7" s="483" t="s">
        <v>259</v>
      </c>
      <c r="S7" s="483" t="s">
        <v>259</v>
      </c>
      <c r="T7" s="483" t="s">
        <v>259</v>
      </c>
      <c r="U7" s="483" t="s">
        <v>259</v>
      </c>
      <c r="V7" s="483" t="s">
        <v>259</v>
      </c>
      <c r="W7" s="483" t="s">
        <v>259</v>
      </c>
      <c r="X7" s="483" t="s">
        <v>259</v>
      </c>
      <c r="Y7" s="483" t="s">
        <v>259</v>
      </c>
      <c r="Z7" s="483" t="s">
        <v>259</v>
      </c>
      <c r="AA7" s="483" t="s">
        <v>259</v>
      </c>
      <c r="AB7" s="483" t="s">
        <v>259</v>
      </c>
      <c r="AC7" s="483" t="s">
        <v>259</v>
      </c>
      <c r="AD7" s="483" t="s">
        <v>259</v>
      </c>
      <c r="AE7" s="483" t="s">
        <v>259</v>
      </c>
      <c r="AF7" s="483" t="s">
        <v>259</v>
      </c>
      <c r="AG7" s="483" t="s">
        <v>259</v>
      </c>
      <c r="AH7" s="483" t="s">
        <v>259</v>
      </c>
      <c r="AI7" s="483" t="s">
        <v>259</v>
      </c>
      <c r="AJ7" s="483" t="s">
        <v>259</v>
      </c>
      <c r="AK7" s="483" t="s">
        <v>259</v>
      </c>
      <c r="AL7" s="483" t="s">
        <v>259</v>
      </c>
      <c r="AM7" s="483" t="s">
        <v>259</v>
      </c>
      <c r="AN7" s="483" t="s">
        <v>259</v>
      </c>
      <c r="AO7" s="483" t="s">
        <v>259</v>
      </c>
      <c r="AP7" s="483" t="s">
        <v>259</v>
      </c>
      <c r="AQ7" s="483" t="s">
        <v>259</v>
      </c>
      <c r="AR7" s="483" t="s">
        <v>259</v>
      </c>
      <c r="AS7" s="483" t="s">
        <v>259</v>
      </c>
      <c r="AT7" s="483" t="s">
        <v>259</v>
      </c>
      <c r="AU7" s="483" t="s">
        <v>259</v>
      </c>
      <c r="AV7" s="483" t="s">
        <v>259</v>
      </c>
      <c r="AW7" s="483" t="s">
        <v>259</v>
      </c>
      <c r="AX7" s="483" t="s">
        <v>259</v>
      </c>
      <c r="AY7" s="483" t="s">
        <v>259</v>
      </c>
      <c r="AZ7" s="483" t="s">
        <v>259</v>
      </c>
      <c r="BA7" s="483" t="s">
        <v>259</v>
      </c>
      <c r="BB7" s="483"/>
      <c r="BC7" s="483"/>
      <c r="BD7" s="483"/>
      <c r="BE7" s="483"/>
      <c r="BF7" s="483"/>
      <c r="BG7" s="483"/>
      <c r="BH7" s="483"/>
      <c r="BI7" s="483"/>
      <c r="BJ7" s="483"/>
      <c r="BK7" s="483"/>
      <c r="BL7" s="483"/>
      <c r="BM7" s="483"/>
      <c r="BN7" s="483"/>
      <c r="BO7" s="483"/>
      <c r="BP7" s="483"/>
      <c r="BQ7" s="483"/>
      <c r="BR7" s="483"/>
      <c r="BS7" s="483"/>
      <c r="BT7" s="483"/>
      <c r="BU7" s="483"/>
      <c r="BV7" s="483"/>
      <c r="BW7" s="483"/>
      <c r="BX7" s="483"/>
      <c r="BY7" s="483"/>
    </row>
    <row r="8" spans="2:77" x14ac:dyDescent="0.45">
      <c r="B8" s="482" t="s">
        <v>202</v>
      </c>
      <c r="C8" s="483"/>
      <c r="D8" s="483"/>
      <c r="E8" s="483"/>
      <c r="F8" s="483"/>
      <c r="G8" s="483"/>
      <c r="H8" s="483">
        <v>91170</v>
      </c>
      <c r="I8" s="483"/>
      <c r="J8" s="483" t="s">
        <v>259</v>
      </c>
      <c r="K8" s="483"/>
      <c r="L8" s="483" t="s">
        <v>259</v>
      </c>
      <c r="M8" s="483" t="s">
        <v>259</v>
      </c>
      <c r="N8" s="483" t="s">
        <v>259</v>
      </c>
      <c r="O8" s="483" t="s">
        <v>259</v>
      </c>
      <c r="P8" s="483" t="s">
        <v>259</v>
      </c>
      <c r="Q8" s="483" t="s">
        <v>259</v>
      </c>
      <c r="R8" s="483" t="s">
        <v>259</v>
      </c>
      <c r="S8" s="483" t="s">
        <v>259</v>
      </c>
      <c r="T8" s="483" t="s">
        <v>259</v>
      </c>
      <c r="U8" s="483" t="s">
        <v>259</v>
      </c>
      <c r="V8" s="483" t="s">
        <v>259</v>
      </c>
      <c r="W8" s="483" t="s">
        <v>259</v>
      </c>
      <c r="X8" s="483" t="s">
        <v>259</v>
      </c>
      <c r="Y8" s="483" t="s">
        <v>259</v>
      </c>
      <c r="Z8" s="483" t="s">
        <v>259</v>
      </c>
      <c r="AA8" s="483" t="s">
        <v>259</v>
      </c>
      <c r="AB8" s="483" t="s">
        <v>259</v>
      </c>
      <c r="AC8" s="483" t="s">
        <v>259</v>
      </c>
      <c r="AD8" s="483" t="s">
        <v>259</v>
      </c>
      <c r="AE8" s="483" t="s">
        <v>259</v>
      </c>
      <c r="AF8" s="483" t="s">
        <v>259</v>
      </c>
      <c r="AG8" s="483" t="s">
        <v>259</v>
      </c>
      <c r="AH8" s="483" t="s">
        <v>259</v>
      </c>
      <c r="AI8" s="483" t="s">
        <v>259</v>
      </c>
      <c r="AJ8" s="483" t="s">
        <v>259</v>
      </c>
      <c r="AK8" s="483" t="s">
        <v>259</v>
      </c>
      <c r="AL8" s="483" t="s">
        <v>259</v>
      </c>
      <c r="AM8" s="483" t="s">
        <v>259</v>
      </c>
      <c r="AN8" s="483" t="s">
        <v>259</v>
      </c>
      <c r="AO8" s="483" t="s">
        <v>259</v>
      </c>
      <c r="AP8" s="483" t="s">
        <v>259</v>
      </c>
      <c r="AQ8" s="483" t="s">
        <v>259</v>
      </c>
      <c r="AR8" s="483" t="s">
        <v>259</v>
      </c>
      <c r="AS8" s="483" t="s">
        <v>259</v>
      </c>
      <c r="AT8" s="483" t="s">
        <v>259</v>
      </c>
      <c r="AU8" s="483" t="s">
        <v>259</v>
      </c>
      <c r="AV8" s="483" t="s">
        <v>259</v>
      </c>
      <c r="AW8" s="483" t="s">
        <v>259</v>
      </c>
      <c r="AX8" s="483" t="s">
        <v>259</v>
      </c>
      <c r="AY8" s="483" t="s">
        <v>259</v>
      </c>
      <c r="AZ8" s="483" t="s">
        <v>259</v>
      </c>
      <c r="BA8" s="483" t="s">
        <v>259</v>
      </c>
      <c r="BB8" s="483"/>
      <c r="BC8" s="483"/>
      <c r="BD8" s="483"/>
      <c r="BE8" s="483"/>
      <c r="BF8" s="483"/>
      <c r="BG8" s="483"/>
      <c r="BH8" s="483"/>
      <c r="BI8" s="483"/>
      <c r="BJ8" s="483"/>
      <c r="BK8" s="483"/>
      <c r="BL8" s="483"/>
      <c r="BM8" s="483"/>
      <c r="BN8" s="483"/>
      <c r="BO8" s="483"/>
      <c r="BP8" s="483"/>
      <c r="BQ8" s="483"/>
      <c r="BR8" s="483"/>
      <c r="BS8" s="483"/>
      <c r="BT8" s="483"/>
      <c r="BU8" s="483"/>
      <c r="BV8" s="483"/>
      <c r="BW8" s="483"/>
      <c r="BX8" s="483"/>
      <c r="BY8" s="483"/>
    </row>
    <row r="9" spans="2:77" x14ac:dyDescent="0.45">
      <c r="B9" s="482" t="s">
        <v>203</v>
      </c>
      <c r="C9" s="483"/>
      <c r="D9" s="483"/>
      <c r="E9" s="483"/>
      <c r="F9" s="483"/>
      <c r="G9" s="483"/>
      <c r="H9" s="483">
        <v>24300</v>
      </c>
      <c r="I9" s="483"/>
      <c r="J9" s="483" t="s">
        <v>259</v>
      </c>
      <c r="K9" s="483"/>
      <c r="L9" s="483" t="s">
        <v>259</v>
      </c>
      <c r="M9" s="483" t="s">
        <v>259</v>
      </c>
      <c r="N9" s="483" t="s">
        <v>259</v>
      </c>
      <c r="O9" s="483" t="s">
        <v>259</v>
      </c>
      <c r="P9" s="483" t="s">
        <v>259</v>
      </c>
      <c r="Q9" s="483" t="s">
        <v>259</v>
      </c>
      <c r="R9" s="483" t="s">
        <v>259</v>
      </c>
      <c r="S9" s="483" t="s">
        <v>259</v>
      </c>
      <c r="T9" s="483" t="s">
        <v>259</v>
      </c>
      <c r="U9" s="483" t="s">
        <v>259</v>
      </c>
      <c r="V9" s="483" t="s">
        <v>259</v>
      </c>
      <c r="W9" s="483" t="s">
        <v>259</v>
      </c>
      <c r="X9" s="483" t="s">
        <v>259</v>
      </c>
      <c r="Y9" s="483" t="s">
        <v>259</v>
      </c>
      <c r="Z9" s="483" t="s">
        <v>259</v>
      </c>
      <c r="AA9" s="483" t="s">
        <v>259</v>
      </c>
      <c r="AB9" s="483" t="s">
        <v>259</v>
      </c>
      <c r="AC9" s="483" t="s">
        <v>259</v>
      </c>
      <c r="AD9" s="483" t="s">
        <v>259</v>
      </c>
      <c r="AE9" s="483" t="s">
        <v>259</v>
      </c>
      <c r="AF9" s="483" t="s">
        <v>259</v>
      </c>
      <c r="AG9" s="483" t="s">
        <v>259</v>
      </c>
      <c r="AH9" s="483" t="s">
        <v>259</v>
      </c>
      <c r="AI9" s="483" t="s">
        <v>259</v>
      </c>
      <c r="AJ9" s="483" t="s">
        <v>259</v>
      </c>
      <c r="AK9" s="483" t="s">
        <v>259</v>
      </c>
      <c r="AL9" s="483" t="s">
        <v>259</v>
      </c>
      <c r="AM9" s="483" t="s">
        <v>259</v>
      </c>
      <c r="AN9" s="483" t="s">
        <v>259</v>
      </c>
      <c r="AO9" s="483" t="s">
        <v>259</v>
      </c>
      <c r="AP9" s="483" t="s">
        <v>259</v>
      </c>
      <c r="AQ9" s="483" t="s">
        <v>259</v>
      </c>
      <c r="AR9" s="483" t="s">
        <v>259</v>
      </c>
      <c r="AS9" s="483" t="s">
        <v>259</v>
      </c>
      <c r="AT9" s="483" t="s">
        <v>259</v>
      </c>
      <c r="AU9" s="483" t="s">
        <v>259</v>
      </c>
      <c r="AV9" s="483" t="s">
        <v>259</v>
      </c>
      <c r="AW9" s="483" t="s">
        <v>259</v>
      </c>
      <c r="AX9" s="483" t="s">
        <v>259</v>
      </c>
      <c r="AY9" s="483" t="s">
        <v>259</v>
      </c>
      <c r="AZ9" s="483" t="s">
        <v>259</v>
      </c>
      <c r="BA9" s="483" t="s">
        <v>259</v>
      </c>
      <c r="BB9" s="483"/>
      <c r="BC9" s="483"/>
      <c r="BD9" s="483"/>
      <c r="BE9" s="483"/>
      <c r="BF9" s="483"/>
      <c r="BG9" s="483"/>
      <c r="BH9" s="483"/>
      <c r="BI9" s="483"/>
      <c r="BJ9" s="483"/>
      <c r="BK9" s="483"/>
      <c r="BL9" s="483"/>
      <c r="BM9" s="483"/>
      <c r="BN9" s="483"/>
      <c r="BO9" s="483"/>
      <c r="BP9" s="483"/>
      <c r="BQ9" s="483"/>
      <c r="BR9" s="483"/>
      <c r="BS9" s="483"/>
      <c r="BT9" s="483"/>
      <c r="BU9" s="483"/>
      <c r="BV9" s="483"/>
      <c r="BW9" s="483"/>
      <c r="BX9" s="483"/>
      <c r="BY9" s="483"/>
    </row>
    <row r="10" spans="2:77" x14ac:dyDescent="0.45">
      <c r="B10" s="482" t="s">
        <v>73</v>
      </c>
      <c r="C10" s="483"/>
      <c r="D10" s="483"/>
      <c r="E10" s="483"/>
      <c r="F10" s="483"/>
      <c r="G10" s="483"/>
      <c r="H10" s="483">
        <v>51200</v>
      </c>
      <c r="I10" s="483"/>
      <c r="J10" s="483" t="s">
        <v>259</v>
      </c>
      <c r="K10" s="483"/>
      <c r="L10" s="483" t="s">
        <v>259</v>
      </c>
      <c r="M10" s="483" t="s">
        <v>259</v>
      </c>
      <c r="N10" s="483" t="s">
        <v>259</v>
      </c>
      <c r="O10" s="483" t="s">
        <v>259</v>
      </c>
      <c r="P10" s="483" t="s">
        <v>259</v>
      </c>
      <c r="Q10" s="483" t="s">
        <v>259</v>
      </c>
      <c r="R10" s="483" t="s">
        <v>259</v>
      </c>
      <c r="S10" s="483" t="s">
        <v>259</v>
      </c>
      <c r="T10" s="483" t="s">
        <v>259</v>
      </c>
      <c r="U10" s="483" t="s">
        <v>259</v>
      </c>
      <c r="V10" s="483" t="s">
        <v>259</v>
      </c>
      <c r="W10" s="483" t="s">
        <v>259</v>
      </c>
      <c r="X10" s="483" t="s">
        <v>259</v>
      </c>
      <c r="Y10" s="483" t="s">
        <v>259</v>
      </c>
      <c r="Z10" s="483" t="s">
        <v>259</v>
      </c>
      <c r="AA10" s="483" t="s">
        <v>259</v>
      </c>
      <c r="AB10" s="483" t="s">
        <v>259</v>
      </c>
      <c r="AC10" s="483" t="s">
        <v>259</v>
      </c>
      <c r="AD10" s="483" t="s">
        <v>259</v>
      </c>
      <c r="AE10" s="483" t="s">
        <v>259</v>
      </c>
      <c r="AF10" s="483" t="s">
        <v>259</v>
      </c>
      <c r="AG10" s="483" t="s">
        <v>259</v>
      </c>
      <c r="AH10" s="483" t="s">
        <v>259</v>
      </c>
      <c r="AI10" s="483" t="s">
        <v>259</v>
      </c>
      <c r="AJ10" s="483" t="s">
        <v>259</v>
      </c>
      <c r="AK10" s="483" t="s">
        <v>259</v>
      </c>
      <c r="AL10" s="483" t="s">
        <v>259</v>
      </c>
      <c r="AM10" s="483" t="s">
        <v>259</v>
      </c>
      <c r="AN10" s="483" t="s">
        <v>259</v>
      </c>
      <c r="AO10" s="483" t="s">
        <v>259</v>
      </c>
      <c r="AP10" s="483" t="s">
        <v>259</v>
      </c>
      <c r="AQ10" s="483" t="s">
        <v>259</v>
      </c>
      <c r="AR10" s="483" t="s">
        <v>259</v>
      </c>
      <c r="AS10" s="483" t="s">
        <v>259</v>
      </c>
      <c r="AT10" s="483" t="s">
        <v>259</v>
      </c>
      <c r="AU10" s="483" t="s">
        <v>259</v>
      </c>
      <c r="AV10" s="483" t="s">
        <v>259</v>
      </c>
      <c r="AW10" s="483" t="s">
        <v>259</v>
      </c>
      <c r="AX10" s="483" t="s">
        <v>259</v>
      </c>
      <c r="AY10" s="483" t="s">
        <v>259</v>
      </c>
      <c r="AZ10" s="483" t="s">
        <v>259</v>
      </c>
      <c r="BA10" s="483" t="s">
        <v>259</v>
      </c>
      <c r="BB10" s="483"/>
      <c r="BC10" s="483"/>
      <c r="BD10" s="483"/>
      <c r="BE10" s="483"/>
      <c r="BF10" s="483"/>
      <c r="BG10" s="483"/>
      <c r="BH10" s="483"/>
      <c r="BI10" s="483"/>
      <c r="BJ10" s="483"/>
      <c r="BK10" s="483"/>
      <c r="BL10" s="483"/>
      <c r="BM10" s="483"/>
      <c r="BN10" s="483"/>
      <c r="BO10" s="483"/>
      <c r="BP10" s="483"/>
      <c r="BQ10" s="483"/>
      <c r="BR10" s="483"/>
      <c r="BS10" s="483"/>
      <c r="BT10" s="483"/>
      <c r="BU10" s="483"/>
      <c r="BV10" s="483"/>
      <c r="BW10" s="483"/>
      <c r="BX10" s="483"/>
      <c r="BY10" s="483"/>
    </row>
    <row r="11" spans="2:77" x14ac:dyDescent="0.45">
      <c r="B11" s="482" t="s">
        <v>67</v>
      </c>
      <c r="C11" s="483"/>
      <c r="D11" s="483"/>
      <c r="E11" s="483"/>
      <c r="F11" s="483"/>
      <c r="G11" s="483"/>
      <c r="H11" s="483">
        <v>116346</v>
      </c>
      <c r="I11" s="483"/>
      <c r="J11" s="483" t="s">
        <v>259</v>
      </c>
      <c r="K11" s="483"/>
      <c r="L11" s="483" t="s">
        <v>259</v>
      </c>
      <c r="M11" s="483" t="s">
        <v>259</v>
      </c>
      <c r="N11" s="483" t="s">
        <v>259</v>
      </c>
      <c r="O11" s="483" t="s">
        <v>259</v>
      </c>
      <c r="P11" s="483" t="s">
        <v>259</v>
      </c>
      <c r="Q11" s="483" t="s">
        <v>259</v>
      </c>
      <c r="R11" s="483" t="s">
        <v>259</v>
      </c>
      <c r="S11" s="483" t="s">
        <v>259</v>
      </c>
      <c r="T11" s="483" t="s">
        <v>259</v>
      </c>
      <c r="U11" s="483" t="s">
        <v>259</v>
      </c>
      <c r="V11" s="483" t="s">
        <v>259</v>
      </c>
      <c r="W11" s="483" t="s">
        <v>259</v>
      </c>
      <c r="X11" s="483" t="s">
        <v>259</v>
      </c>
      <c r="Y11" s="483" t="s">
        <v>259</v>
      </c>
      <c r="Z11" s="483" t="s">
        <v>259</v>
      </c>
      <c r="AA11" s="483" t="s">
        <v>259</v>
      </c>
      <c r="AB11" s="483" t="s">
        <v>259</v>
      </c>
      <c r="AC11" s="483" t="s">
        <v>259</v>
      </c>
      <c r="AD11" s="483" t="s">
        <v>259</v>
      </c>
      <c r="AE11" s="483" t="s">
        <v>259</v>
      </c>
      <c r="AF11" s="483" t="s">
        <v>259</v>
      </c>
      <c r="AG11" s="483" t="s">
        <v>259</v>
      </c>
      <c r="AH11" s="483" t="s">
        <v>259</v>
      </c>
      <c r="AI11" s="483" t="s">
        <v>259</v>
      </c>
      <c r="AJ11" s="483" t="s">
        <v>259</v>
      </c>
      <c r="AK11" s="483" t="s">
        <v>259</v>
      </c>
      <c r="AL11" s="483" t="s">
        <v>259</v>
      </c>
      <c r="AM11" s="483" t="s">
        <v>259</v>
      </c>
      <c r="AN11" s="483" t="s">
        <v>259</v>
      </c>
      <c r="AO11" s="483" t="s">
        <v>259</v>
      </c>
      <c r="AP11" s="483" t="s">
        <v>259</v>
      </c>
      <c r="AQ11" s="483" t="s">
        <v>259</v>
      </c>
      <c r="AR11" s="483" t="s">
        <v>259</v>
      </c>
      <c r="AS11" s="483" t="s">
        <v>259</v>
      </c>
      <c r="AT11" s="483" t="s">
        <v>259</v>
      </c>
      <c r="AU11" s="483" t="s">
        <v>259</v>
      </c>
      <c r="AV11" s="483" t="s">
        <v>259</v>
      </c>
      <c r="AW11" s="483" t="s">
        <v>259</v>
      </c>
      <c r="AX11" s="483" t="s">
        <v>259</v>
      </c>
      <c r="AY11" s="483" t="s">
        <v>259</v>
      </c>
      <c r="AZ11" s="483" t="s">
        <v>259</v>
      </c>
      <c r="BA11" s="483" t="s">
        <v>259</v>
      </c>
      <c r="BB11" s="483"/>
      <c r="BC11" s="483"/>
      <c r="BD11" s="483"/>
      <c r="BE11" s="483"/>
      <c r="BF11" s="483"/>
      <c r="BG11" s="483"/>
      <c r="BH11" s="483"/>
      <c r="BI11" s="483"/>
      <c r="BJ11" s="483"/>
      <c r="BK11" s="483"/>
      <c r="BL11" s="483"/>
      <c r="BM11" s="483"/>
      <c r="BN11" s="483"/>
      <c r="BO11" s="483"/>
      <c r="BP11" s="483"/>
      <c r="BQ11" s="483"/>
      <c r="BR11" s="483"/>
      <c r="BS11" s="483"/>
      <c r="BT11" s="483"/>
      <c r="BU11" s="483"/>
      <c r="BV11" s="483"/>
      <c r="BW11" s="483"/>
      <c r="BX11" s="483"/>
      <c r="BY11" s="483"/>
    </row>
    <row r="12" spans="2:77" x14ac:dyDescent="0.45">
      <c r="B12" s="482" t="s">
        <v>69</v>
      </c>
      <c r="C12" s="483"/>
      <c r="D12" s="483"/>
      <c r="E12" s="483"/>
      <c r="F12" s="483"/>
      <c r="G12" s="483"/>
      <c r="H12" s="483">
        <v>62700</v>
      </c>
      <c r="I12" s="483"/>
      <c r="J12" s="483" t="s">
        <v>259</v>
      </c>
      <c r="K12" s="483"/>
      <c r="L12" s="483" t="s">
        <v>259</v>
      </c>
      <c r="M12" s="483" t="s">
        <v>259</v>
      </c>
      <c r="N12" s="483" t="s">
        <v>259</v>
      </c>
      <c r="O12" s="483" t="s">
        <v>259</v>
      </c>
      <c r="P12" s="483" t="s">
        <v>259</v>
      </c>
      <c r="Q12" s="483" t="s">
        <v>259</v>
      </c>
      <c r="R12" s="483" t="s">
        <v>259</v>
      </c>
      <c r="S12" s="483" t="s">
        <v>259</v>
      </c>
      <c r="T12" s="483" t="s">
        <v>259</v>
      </c>
      <c r="U12" s="483" t="s">
        <v>259</v>
      </c>
      <c r="V12" s="483" t="s">
        <v>259</v>
      </c>
      <c r="W12" s="483" t="s">
        <v>259</v>
      </c>
      <c r="X12" s="483" t="s">
        <v>259</v>
      </c>
      <c r="Y12" s="483" t="s">
        <v>259</v>
      </c>
      <c r="Z12" s="483" t="s">
        <v>259</v>
      </c>
      <c r="AA12" s="483" t="s">
        <v>259</v>
      </c>
      <c r="AB12" s="483" t="s">
        <v>259</v>
      </c>
      <c r="AC12" s="483" t="s">
        <v>259</v>
      </c>
      <c r="AD12" s="483" t="s">
        <v>259</v>
      </c>
      <c r="AE12" s="483" t="s">
        <v>259</v>
      </c>
      <c r="AF12" s="483" t="s">
        <v>259</v>
      </c>
      <c r="AG12" s="483" t="s">
        <v>259</v>
      </c>
      <c r="AH12" s="483" t="s">
        <v>259</v>
      </c>
      <c r="AI12" s="483" t="s">
        <v>259</v>
      </c>
      <c r="AJ12" s="483" t="s">
        <v>259</v>
      </c>
      <c r="AK12" s="483" t="s">
        <v>259</v>
      </c>
      <c r="AL12" s="483" t="s">
        <v>259</v>
      </c>
      <c r="AM12" s="483" t="s">
        <v>259</v>
      </c>
      <c r="AN12" s="483" t="s">
        <v>259</v>
      </c>
      <c r="AO12" s="483" t="s">
        <v>259</v>
      </c>
      <c r="AP12" s="483" t="s">
        <v>259</v>
      </c>
      <c r="AQ12" s="483" t="s">
        <v>259</v>
      </c>
      <c r="AR12" s="483" t="s">
        <v>259</v>
      </c>
      <c r="AS12" s="483" t="s">
        <v>259</v>
      </c>
      <c r="AT12" s="483" t="s">
        <v>259</v>
      </c>
      <c r="AU12" s="483" t="s">
        <v>259</v>
      </c>
      <c r="AV12" s="483" t="s">
        <v>259</v>
      </c>
      <c r="AW12" s="483" t="s">
        <v>259</v>
      </c>
      <c r="AX12" s="483" t="s">
        <v>259</v>
      </c>
      <c r="AY12" s="483" t="s">
        <v>259</v>
      </c>
      <c r="AZ12" s="483" t="s">
        <v>259</v>
      </c>
      <c r="BA12" s="483" t="s">
        <v>259</v>
      </c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3"/>
      <c r="BR12" s="483"/>
      <c r="BS12" s="483"/>
      <c r="BT12" s="483"/>
      <c r="BU12" s="483"/>
      <c r="BV12" s="483"/>
      <c r="BW12" s="483"/>
      <c r="BX12" s="483"/>
      <c r="BY12" s="483"/>
    </row>
    <row r="13" spans="2:77" x14ac:dyDescent="0.45">
      <c r="B13" s="482" t="s">
        <v>68</v>
      </c>
      <c r="C13" s="483"/>
      <c r="D13" s="483"/>
      <c r="E13" s="483"/>
      <c r="F13" s="483"/>
      <c r="G13" s="483"/>
      <c r="H13" s="483">
        <v>94791</v>
      </c>
      <c r="I13" s="483"/>
      <c r="J13" s="483" t="s">
        <v>259</v>
      </c>
      <c r="K13" s="483"/>
      <c r="L13" s="483" t="s">
        <v>259</v>
      </c>
      <c r="M13" s="483" t="s">
        <v>259</v>
      </c>
      <c r="N13" s="483" t="s">
        <v>259</v>
      </c>
      <c r="O13" s="483" t="s">
        <v>259</v>
      </c>
      <c r="P13" s="483" t="s">
        <v>259</v>
      </c>
      <c r="Q13" s="483" t="s">
        <v>259</v>
      </c>
      <c r="R13" s="483" t="s">
        <v>259</v>
      </c>
      <c r="S13" s="483" t="s">
        <v>259</v>
      </c>
      <c r="T13" s="483" t="s">
        <v>259</v>
      </c>
      <c r="U13" s="483" t="s">
        <v>259</v>
      </c>
      <c r="V13" s="483" t="s">
        <v>259</v>
      </c>
      <c r="W13" s="483" t="s">
        <v>259</v>
      </c>
      <c r="X13" s="483" t="s">
        <v>259</v>
      </c>
      <c r="Y13" s="483" t="s">
        <v>259</v>
      </c>
      <c r="Z13" s="483" t="s">
        <v>259</v>
      </c>
      <c r="AA13" s="483" t="s">
        <v>259</v>
      </c>
      <c r="AB13" s="483" t="s">
        <v>259</v>
      </c>
      <c r="AC13" s="483" t="s">
        <v>259</v>
      </c>
      <c r="AD13" s="483" t="s">
        <v>259</v>
      </c>
      <c r="AE13" s="483" t="s">
        <v>259</v>
      </c>
      <c r="AF13" s="483" t="s">
        <v>259</v>
      </c>
      <c r="AG13" s="483" t="s">
        <v>259</v>
      </c>
      <c r="AH13" s="483" t="s">
        <v>259</v>
      </c>
      <c r="AI13" s="483" t="s">
        <v>259</v>
      </c>
      <c r="AJ13" s="483" t="s">
        <v>259</v>
      </c>
      <c r="AK13" s="483" t="s">
        <v>259</v>
      </c>
      <c r="AL13" s="483" t="s">
        <v>259</v>
      </c>
      <c r="AM13" s="483" t="s">
        <v>259</v>
      </c>
      <c r="AN13" s="483" t="s">
        <v>259</v>
      </c>
      <c r="AO13" s="483" t="s">
        <v>259</v>
      </c>
      <c r="AP13" s="483" t="s">
        <v>259</v>
      </c>
      <c r="AQ13" s="483" t="s">
        <v>259</v>
      </c>
      <c r="AR13" s="483" t="s">
        <v>259</v>
      </c>
      <c r="AS13" s="483" t="s">
        <v>259</v>
      </c>
      <c r="AT13" s="483" t="s">
        <v>259</v>
      </c>
      <c r="AU13" s="483" t="s">
        <v>259</v>
      </c>
      <c r="AV13" s="483" t="s">
        <v>259</v>
      </c>
      <c r="AW13" s="483" t="s">
        <v>259</v>
      </c>
      <c r="AX13" s="483" t="s">
        <v>259</v>
      </c>
      <c r="AY13" s="483" t="s">
        <v>259</v>
      </c>
      <c r="AZ13" s="483" t="s">
        <v>259</v>
      </c>
      <c r="BA13" s="483" t="s">
        <v>259</v>
      </c>
      <c r="BB13" s="483"/>
      <c r="BC13" s="483"/>
      <c r="BD13" s="483"/>
      <c r="BE13" s="483"/>
      <c r="BF13" s="483"/>
      <c r="BG13" s="483"/>
      <c r="BH13" s="483"/>
      <c r="BI13" s="483"/>
      <c r="BJ13" s="483"/>
      <c r="BK13" s="483"/>
      <c r="BL13" s="483"/>
      <c r="BM13" s="483"/>
      <c r="BN13" s="483"/>
      <c r="BO13" s="483"/>
      <c r="BP13" s="483"/>
      <c r="BQ13" s="483"/>
      <c r="BR13" s="483"/>
      <c r="BS13" s="483"/>
      <c r="BT13" s="483"/>
      <c r="BU13" s="483"/>
      <c r="BV13" s="483"/>
      <c r="BW13" s="483"/>
      <c r="BX13" s="483"/>
      <c r="BY13" s="483"/>
    </row>
    <row r="14" spans="2:77" x14ac:dyDescent="0.45">
      <c r="B14" s="482" t="s">
        <v>204</v>
      </c>
      <c r="C14" s="483"/>
      <c r="D14" s="483"/>
      <c r="E14" s="483"/>
      <c r="F14" s="483"/>
      <c r="G14" s="483"/>
      <c r="H14" s="483"/>
      <c r="I14" s="483"/>
      <c r="J14" s="483" t="s">
        <v>261</v>
      </c>
      <c r="K14" s="483"/>
      <c r="L14" s="483" t="s">
        <v>261</v>
      </c>
      <c r="M14" s="483" t="s">
        <v>261</v>
      </c>
      <c r="N14" s="483" t="s">
        <v>261</v>
      </c>
      <c r="O14" s="483" t="s">
        <v>261</v>
      </c>
      <c r="P14" s="483" t="s">
        <v>261</v>
      </c>
      <c r="Q14" s="483" t="s">
        <v>261</v>
      </c>
      <c r="R14" s="483" t="s">
        <v>261</v>
      </c>
      <c r="S14" s="483" t="s">
        <v>261</v>
      </c>
      <c r="T14" s="483" t="s">
        <v>261</v>
      </c>
      <c r="U14" s="483" t="s">
        <v>261</v>
      </c>
      <c r="V14" s="483" t="s">
        <v>261</v>
      </c>
      <c r="W14" s="483" t="s">
        <v>261</v>
      </c>
      <c r="X14" s="483" t="s">
        <v>261</v>
      </c>
      <c r="Y14" s="483" t="s">
        <v>261</v>
      </c>
      <c r="Z14" s="483" t="s">
        <v>261</v>
      </c>
      <c r="AA14" s="483" t="s">
        <v>261</v>
      </c>
      <c r="AB14" s="483" t="s">
        <v>261</v>
      </c>
      <c r="AC14" s="483" t="s">
        <v>261</v>
      </c>
      <c r="AD14" s="483" t="s">
        <v>261</v>
      </c>
      <c r="AE14" s="483" t="s">
        <v>261</v>
      </c>
      <c r="AF14" s="483" t="s">
        <v>261</v>
      </c>
      <c r="AG14" s="483" t="s">
        <v>261</v>
      </c>
      <c r="AH14" s="483" t="s">
        <v>261</v>
      </c>
      <c r="AI14" s="483" t="s">
        <v>261</v>
      </c>
      <c r="AJ14" s="483" t="s">
        <v>261</v>
      </c>
      <c r="AK14" s="483" t="s">
        <v>261</v>
      </c>
      <c r="AL14" s="483" t="s">
        <v>261</v>
      </c>
      <c r="AM14" s="483" t="s">
        <v>261</v>
      </c>
      <c r="AN14" s="483" t="s">
        <v>261</v>
      </c>
      <c r="AO14" s="483" t="s">
        <v>261</v>
      </c>
      <c r="AP14" s="483" t="s">
        <v>261</v>
      </c>
      <c r="AQ14" s="483" t="s">
        <v>261</v>
      </c>
      <c r="AR14" s="483" t="s">
        <v>261</v>
      </c>
      <c r="AS14" s="483" t="s">
        <v>261</v>
      </c>
      <c r="AT14" s="483" t="s">
        <v>261</v>
      </c>
      <c r="AU14" s="483" t="s">
        <v>261</v>
      </c>
      <c r="AV14" s="483" t="s">
        <v>261</v>
      </c>
      <c r="AW14" s="483" t="s">
        <v>261</v>
      </c>
      <c r="AX14" s="483" t="s">
        <v>261</v>
      </c>
      <c r="AY14" s="483" t="s">
        <v>261</v>
      </c>
      <c r="AZ14" s="483" t="s">
        <v>261</v>
      </c>
      <c r="BA14" s="483" t="s">
        <v>261</v>
      </c>
      <c r="BB14" s="483"/>
      <c r="BC14" s="483"/>
      <c r="BD14" s="483"/>
      <c r="BE14" s="483"/>
      <c r="BF14" s="483"/>
      <c r="BG14" s="483"/>
      <c r="BH14" s="483"/>
      <c r="BI14" s="483"/>
      <c r="BJ14" s="483"/>
      <c r="BK14" s="483"/>
      <c r="BL14" s="483"/>
      <c r="BM14" s="483"/>
      <c r="BN14" s="483"/>
      <c r="BO14" s="483"/>
      <c r="BP14" s="483"/>
      <c r="BQ14" s="483"/>
      <c r="BR14" s="483"/>
      <c r="BS14" s="483"/>
      <c r="BT14" s="483"/>
      <c r="BU14" s="483"/>
      <c r="BV14" s="483"/>
      <c r="BW14" s="483"/>
      <c r="BX14" s="483"/>
      <c r="BY14" s="483"/>
    </row>
    <row r="15" spans="2:77" x14ac:dyDescent="0.45">
      <c r="B15" s="482" t="s">
        <v>205</v>
      </c>
      <c r="C15" s="483"/>
      <c r="D15" s="483"/>
      <c r="E15" s="483"/>
      <c r="F15" s="483"/>
      <c r="G15" s="483"/>
      <c r="H15" s="483">
        <v>4775</v>
      </c>
      <c r="I15" s="483"/>
      <c r="J15" s="483" t="s">
        <v>259</v>
      </c>
      <c r="K15" s="483"/>
      <c r="L15" s="483" t="s">
        <v>259</v>
      </c>
      <c r="M15" s="483" t="s">
        <v>259</v>
      </c>
      <c r="N15" s="483" t="s">
        <v>259</v>
      </c>
      <c r="O15" s="483" t="s">
        <v>259</v>
      </c>
      <c r="P15" s="483" t="s">
        <v>259</v>
      </c>
      <c r="Q15" s="483" t="s">
        <v>259</v>
      </c>
      <c r="R15" s="483" t="s">
        <v>259</v>
      </c>
      <c r="S15" s="483" t="s">
        <v>259</v>
      </c>
      <c r="T15" s="483" t="s">
        <v>259</v>
      </c>
      <c r="U15" s="483" t="s">
        <v>259</v>
      </c>
      <c r="V15" s="483" t="s">
        <v>259</v>
      </c>
      <c r="W15" s="483" t="s">
        <v>259</v>
      </c>
      <c r="X15" s="483" t="s">
        <v>259</v>
      </c>
      <c r="Y15" s="483" t="s">
        <v>259</v>
      </c>
      <c r="Z15" s="483" t="s">
        <v>259</v>
      </c>
      <c r="AA15" s="483" t="s">
        <v>259</v>
      </c>
      <c r="AB15" s="483" t="s">
        <v>259</v>
      </c>
      <c r="AC15" s="483" t="s">
        <v>259</v>
      </c>
      <c r="AD15" s="483" t="s">
        <v>259</v>
      </c>
      <c r="AE15" s="483" t="s">
        <v>259</v>
      </c>
      <c r="AF15" s="483" t="s">
        <v>259</v>
      </c>
      <c r="AG15" s="483" t="s">
        <v>259</v>
      </c>
      <c r="AH15" s="483" t="s">
        <v>259</v>
      </c>
      <c r="AI15" s="483" t="s">
        <v>259</v>
      </c>
      <c r="AJ15" s="483" t="s">
        <v>259</v>
      </c>
      <c r="AK15" s="483" t="s">
        <v>259</v>
      </c>
      <c r="AL15" s="483" t="s">
        <v>259</v>
      </c>
      <c r="AM15" s="483" t="s">
        <v>259</v>
      </c>
      <c r="AN15" s="483" t="s">
        <v>259</v>
      </c>
      <c r="AO15" s="483" t="s">
        <v>259</v>
      </c>
      <c r="AP15" s="483" t="s">
        <v>259</v>
      </c>
      <c r="AQ15" s="483" t="s">
        <v>259</v>
      </c>
      <c r="AR15" s="483" t="s">
        <v>259</v>
      </c>
      <c r="AS15" s="483" t="s">
        <v>259</v>
      </c>
      <c r="AT15" s="483" t="s">
        <v>259</v>
      </c>
      <c r="AU15" s="483" t="s">
        <v>259</v>
      </c>
      <c r="AV15" s="483" t="s">
        <v>259</v>
      </c>
      <c r="AW15" s="483" t="s">
        <v>259</v>
      </c>
      <c r="AX15" s="483" t="s">
        <v>259</v>
      </c>
      <c r="AY15" s="483" t="s">
        <v>259</v>
      </c>
      <c r="AZ15" s="483" t="s">
        <v>259</v>
      </c>
      <c r="BA15" s="483" t="s">
        <v>259</v>
      </c>
      <c r="BB15" s="483"/>
      <c r="BC15" s="483"/>
      <c r="BD15" s="483"/>
      <c r="BE15" s="483"/>
      <c r="BF15" s="483"/>
      <c r="BG15" s="483"/>
      <c r="BH15" s="483"/>
      <c r="BI15" s="483"/>
      <c r="BJ15" s="483"/>
      <c r="BK15" s="483"/>
      <c r="BL15" s="483"/>
      <c r="BM15" s="483"/>
      <c r="BN15" s="483"/>
      <c r="BO15" s="483"/>
      <c r="BP15" s="483"/>
      <c r="BQ15" s="483"/>
      <c r="BR15" s="483"/>
      <c r="BS15" s="483"/>
      <c r="BT15" s="483"/>
      <c r="BU15" s="483"/>
      <c r="BV15" s="483"/>
      <c r="BW15" s="483"/>
      <c r="BX15" s="483"/>
      <c r="BY15" s="483"/>
    </row>
    <row r="16" spans="2:77" x14ac:dyDescent="0.45">
      <c r="B16" s="482" t="s">
        <v>206</v>
      </c>
      <c r="C16" s="483"/>
      <c r="D16" s="483"/>
      <c r="E16" s="483"/>
      <c r="F16" s="483"/>
      <c r="G16" s="483"/>
      <c r="H16" s="483"/>
      <c r="I16" s="483"/>
      <c r="J16" s="483" t="s">
        <v>259</v>
      </c>
      <c r="K16" s="483"/>
      <c r="L16" s="483" t="s">
        <v>259</v>
      </c>
      <c r="M16" s="483" t="s">
        <v>259</v>
      </c>
      <c r="N16" s="483" t="s">
        <v>259</v>
      </c>
      <c r="O16" s="483" t="s">
        <v>259</v>
      </c>
      <c r="P16" s="483" t="s">
        <v>259</v>
      </c>
      <c r="Q16" s="483" t="s">
        <v>259</v>
      </c>
      <c r="R16" s="483" t="s">
        <v>259</v>
      </c>
      <c r="S16" s="483" t="s">
        <v>259</v>
      </c>
      <c r="T16" s="483" t="s">
        <v>259</v>
      </c>
      <c r="U16" s="483" t="s">
        <v>259</v>
      </c>
      <c r="V16" s="483" t="s">
        <v>259</v>
      </c>
      <c r="W16" s="483" t="s">
        <v>259</v>
      </c>
      <c r="X16" s="483" t="s">
        <v>259</v>
      </c>
      <c r="Y16" s="483" t="s">
        <v>259</v>
      </c>
      <c r="Z16" s="483" t="s">
        <v>259</v>
      </c>
      <c r="AA16" s="483" t="s">
        <v>259</v>
      </c>
      <c r="AB16" s="483" t="s">
        <v>259</v>
      </c>
      <c r="AC16" s="483" t="s">
        <v>259</v>
      </c>
      <c r="AD16" s="483" t="s">
        <v>259</v>
      </c>
      <c r="AE16" s="483" t="s">
        <v>259</v>
      </c>
      <c r="AF16" s="483" t="s">
        <v>259</v>
      </c>
      <c r="AG16" s="483" t="s">
        <v>259</v>
      </c>
      <c r="AH16" s="483" t="s">
        <v>259</v>
      </c>
      <c r="AI16" s="483" t="s">
        <v>259</v>
      </c>
      <c r="AJ16" s="483" t="s">
        <v>259</v>
      </c>
      <c r="AK16" s="483" t="s">
        <v>259</v>
      </c>
      <c r="AL16" s="483" t="s">
        <v>259</v>
      </c>
      <c r="AM16" s="483" t="s">
        <v>259</v>
      </c>
      <c r="AN16" s="483" t="s">
        <v>259</v>
      </c>
      <c r="AO16" s="483" t="s">
        <v>259</v>
      </c>
      <c r="AP16" s="483" t="s">
        <v>259</v>
      </c>
      <c r="AQ16" s="483" t="s">
        <v>259</v>
      </c>
      <c r="AR16" s="483" t="s">
        <v>259</v>
      </c>
      <c r="AS16" s="483" t="s">
        <v>259</v>
      </c>
      <c r="AT16" s="483" t="s">
        <v>259</v>
      </c>
      <c r="AU16" s="483" t="s">
        <v>259</v>
      </c>
      <c r="AV16" s="483" t="s">
        <v>259</v>
      </c>
      <c r="AW16" s="483" t="s">
        <v>259</v>
      </c>
      <c r="AX16" s="483" t="s">
        <v>259</v>
      </c>
      <c r="AY16" s="483" t="s">
        <v>259</v>
      </c>
      <c r="AZ16" s="483" t="s">
        <v>259</v>
      </c>
      <c r="BA16" s="483" t="s">
        <v>259</v>
      </c>
      <c r="BB16" s="483"/>
      <c r="BC16" s="483"/>
      <c r="BD16" s="483"/>
      <c r="BE16" s="483"/>
      <c r="BF16" s="483"/>
      <c r="BG16" s="483"/>
      <c r="BH16" s="483"/>
      <c r="BI16" s="483"/>
      <c r="BJ16" s="483"/>
      <c r="BK16" s="483"/>
      <c r="BL16" s="483"/>
      <c r="BM16" s="483"/>
      <c r="BN16" s="483"/>
      <c r="BO16" s="483"/>
      <c r="BP16" s="483"/>
      <c r="BQ16" s="483"/>
      <c r="BR16" s="483"/>
      <c r="BS16" s="483"/>
      <c r="BT16" s="483"/>
      <c r="BU16" s="483"/>
      <c r="BV16" s="483"/>
      <c r="BW16" s="483"/>
      <c r="BX16" s="483"/>
      <c r="BY16" s="483"/>
    </row>
    <row r="17" spans="2:77" x14ac:dyDescent="0.45">
      <c r="B17" s="482" t="s">
        <v>207</v>
      </c>
      <c r="C17" s="483"/>
      <c r="D17" s="483"/>
      <c r="E17" s="483"/>
      <c r="F17" s="483"/>
      <c r="G17" s="483"/>
      <c r="H17" s="483"/>
      <c r="I17" s="483"/>
      <c r="J17" s="483" t="s">
        <v>259</v>
      </c>
      <c r="K17" s="483"/>
      <c r="L17" s="483" t="s">
        <v>259</v>
      </c>
      <c r="M17" s="483" t="s">
        <v>259</v>
      </c>
      <c r="N17" s="483" t="s">
        <v>259</v>
      </c>
      <c r="O17" s="483" t="s">
        <v>259</v>
      </c>
      <c r="P17" s="483" t="s">
        <v>259</v>
      </c>
      <c r="Q17" s="483" t="s">
        <v>259</v>
      </c>
      <c r="R17" s="483" t="s">
        <v>259</v>
      </c>
      <c r="S17" s="483" t="s">
        <v>259</v>
      </c>
      <c r="T17" s="483" t="s">
        <v>259</v>
      </c>
      <c r="U17" s="483" t="s">
        <v>259</v>
      </c>
      <c r="V17" s="483" t="s">
        <v>259</v>
      </c>
      <c r="W17" s="483" t="s">
        <v>259</v>
      </c>
      <c r="X17" s="483" t="s">
        <v>259</v>
      </c>
      <c r="Y17" s="483" t="s">
        <v>259</v>
      </c>
      <c r="Z17" s="483" t="s">
        <v>259</v>
      </c>
      <c r="AA17" s="483" t="s">
        <v>259</v>
      </c>
      <c r="AB17" s="483" t="s">
        <v>259</v>
      </c>
      <c r="AC17" s="483" t="s">
        <v>259</v>
      </c>
      <c r="AD17" s="483" t="s">
        <v>259</v>
      </c>
      <c r="AE17" s="483" t="s">
        <v>259</v>
      </c>
      <c r="AF17" s="483" t="s">
        <v>259</v>
      </c>
      <c r="AG17" s="483" t="s">
        <v>259</v>
      </c>
      <c r="AH17" s="483" t="s">
        <v>259</v>
      </c>
      <c r="AI17" s="483" t="s">
        <v>259</v>
      </c>
      <c r="AJ17" s="483" t="s">
        <v>259</v>
      </c>
      <c r="AK17" s="483" t="s">
        <v>259</v>
      </c>
      <c r="AL17" s="483" t="s">
        <v>259</v>
      </c>
      <c r="AM17" s="483" t="s">
        <v>259</v>
      </c>
      <c r="AN17" s="483" t="s">
        <v>259</v>
      </c>
      <c r="AO17" s="483" t="s">
        <v>259</v>
      </c>
      <c r="AP17" s="483" t="s">
        <v>259</v>
      </c>
      <c r="AQ17" s="483" t="s">
        <v>259</v>
      </c>
      <c r="AR17" s="483" t="s">
        <v>259</v>
      </c>
      <c r="AS17" s="483" t="s">
        <v>259</v>
      </c>
      <c r="AT17" s="483" t="s">
        <v>259</v>
      </c>
      <c r="AU17" s="483" t="s">
        <v>259</v>
      </c>
      <c r="AV17" s="483" t="s">
        <v>259</v>
      </c>
      <c r="AW17" s="483" t="s">
        <v>259</v>
      </c>
      <c r="AX17" s="483" t="s">
        <v>259</v>
      </c>
      <c r="AY17" s="483" t="s">
        <v>259</v>
      </c>
      <c r="AZ17" s="483" t="s">
        <v>259</v>
      </c>
      <c r="BA17" s="483" t="s">
        <v>259</v>
      </c>
      <c r="BB17" s="483"/>
      <c r="BC17" s="483"/>
      <c r="BD17" s="483"/>
      <c r="BE17" s="483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</row>
    <row r="18" spans="2:77" x14ac:dyDescent="0.45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</row>
    <row r="19" spans="2:77" ht="4.5" customHeight="1" x14ac:dyDescent="0.45">
      <c r="B19" s="482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483"/>
      <c r="BB19" s="483"/>
      <c r="BC19" s="483"/>
      <c r="BD19" s="483"/>
      <c r="BE19" s="483"/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</row>
    <row r="20" spans="2:77" ht="15" hidden="1" customHeight="1" x14ac:dyDescent="0.45">
      <c r="B20" s="484" t="s">
        <v>208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3"/>
      <c r="AS20" s="483"/>
      <c r="AT20" s="483"/>
      <c r="AU20" s="483"/>
      <c r="AV20" s="483"/>
      <c r="AW20" s="483"/>
      <c r="AX20" s="483"/>
      <c r="AY20" s="483"/>
      <c r="AZ20" s="483"/>
      <c r="BA20" s="483"/>
      <c r="BB20" s="483"/>
      <c r="BC20" s="483"/>
      <c r="BD20" s="483"/>
      <c r="BE20" s="483"/>
      <c r="BF20" s="483"/>
      <c r="BG20" s="483"/>
      <c r="BH20" s="483"/>
      <c r="BI20" s="483"/>
      <c r="BJ20" s="483"/>
      <c r="BK20" s="483"/>
      <c r="BL20" s="483"/>
      <c r="BM20" s="483"/>
      <c r="BN20" s="483"/>
      <c r="BO20" s="483"/>
      <c r="BP20" s="483"/>
      <c r="BQ20" s="483"/>
      <c r="BR20" s="483"/>
      <c r="BS20" s="483"/>
      <c r="BT20" s="483"/>
      <c r="BU20" s="483"/>
      <c r="BV20" s="483"/>
      <c r="BW20" s="483"/>
      <c r="BX20" s="483"/>
      <c r="BY20" s="483"/>
    </row>
    <row r="21" spans="2:77" ht="15" hidden="1" customHeight="1" x14ac:dyDescent="0.45">
      <c r="B21" s="484" t="s">
        <v>209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3"/>
      <c r="AU21" s="483"/>
      <c r="AV21" s="483"/>
      <c r="AW21" s="483"/>
      <c r="AX21" s="483"/>
      <c r="AY21" s="483"/>
      <c r="AZ21" s="483"/>
      <c r="BA21" s="483"/>
      <c r="BB21" s="483"/>
      <c r="BC21" s="483"/>
      <c r="BD21" s="483"/>
      <c r="BE21" s="483"/>
      <c r="BF21" s="483"/>
      <c r="BG21" s="483"/>
      <c r="BH21" s="483"/>
      <c r="BI21" s="483"/>
      <c r="BJ21" s="483"/>
      <c r="BK21" s="483"/>
      <c r="BL21" s="483"/>
      <c r="BM21" s="483"/>
      <c r="BN21" s="483"/>
      <c r="BO21" s="483"/>
      <c r="BP21" s="483"/>
      <c r="BQ21" s="483"/>
      <c r="BR21" s="483"/>
      <c r="BS21" s="483"/>
      <c r="BT21" s="483"/>
      <c r="BU21" s="483"/>
      <c r="BV21" s="483"/>
      <c r="BW21" s="483"/>
      <c r="BX21" s="483"/>
      <c r="BY21" s="483"/>
    </row>
    <row r="22" spans="2:77" ht="15" hidden="1" customHeight="1" x14ac:dyDescent="0.45">
      <c r="B22" s="484" t="s">
        <v>210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3"/>
      <c r="AQ22" s="483"/>
      <c r="AR22" s="483"/>
      <c r="AS22" s="483"/>
      <c r="AT22" s="483"/>
      <c r="AU22" s="483"/>
      <c r="AV22" s="483"/>
      <c r="AW22" s="483"/>
      <c r="AX22" s="483"/>
      <c r="AY22" s="483"/>
      <c r="AZ22" s="483"/>
      <c r="BA22" s="483"/>
      <c r="BB22" s="483"/>
      <c r="BC22" s="483"/>
      <c r="BD22" s="483"/>
      <c r="BE22" s="483"/>
      <c r="BF22" s="483"/>
      <c r="BG22" s="483"/>
      <c r="BH22" s="483"/>
      <c r="BI22" s="483"/>
      <c r="BJ22" s="483"/>
      <c r="BK22" s="483"/>
      <c r="BL22" s="483"/>
      <c r="BM22" s="483"/>
      <c r="BN22" s="483"/>
      <c r="BO22" s="483"/>
      <c r="BP22" s="483"/>
      <c r="BQ22" s="483"/>
      <c r="BR22" s="483"/>
      <c r="BS22" s="483"/>
      <c r="BT22" s="483"/>
      <c r="BU22" s="483"/>
      <c r="BV22" s="483"/>
      <c r="BW22" s="483"/>
      <c r="BX22" s="483"/>
      <c r="BY22" s="483"/>
    </row>
    <row r="23" spans="2:77" ht="15" hidden="1" customHeight="1" x14ac:dyDescent="0.45">
      <c r="B23" s="484" t="s">
        <v>211</v>
      </c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  <c r="AR23" s="483"/>
      <c r="AS23" s="483"/>
      <c r="AT23" s="483"/>
      <c r="AU23" s="483"/>
      <c r="AV23" s="483"/>
      <c r="AW23" s="483"/>
      <c r="AX23" s="483"/>
      <c r="AY23" s="483"/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3"/>
      <c r="BK23" s="483"/>
      <c r="BL23" s="483"/>
      <c r="BM23" s="483"/>
      <c r="BN23" s="483"/>
      <c r="BO23" s="483"/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</row>
    <row r="24" spans="2:77" ht="15" hidden="1" customHeight="1" x14ac:dyDescent="0.45">
      <c r="B24" s="484" t="s">
        <v>212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3"/>
      <c r="AS24" s="483"/>
      <c r="AT24" s="483"/>
      <c r="AU24" s="483"/>
      <c r="AV24" s="483"/>
      <c r="AW24" s="483"/>
      <c r="AX24" s="483"/>
      <c r="AY24" s="483"/>
      <c r="AZ24" s="483"/>
      <c r="BA24" s="483"/>
      <c r="BB24" s="483"/>
      <c r="BC24" s="483"/>
      <c r="BD24" s="483"/>
      <c r="BE24" s="483"/>
      <c r="BF24" s="483"/>
      <c r="BG24" s="483"/>
      <c r="BH24" s="483"/>
      <c r="BI24" s="483"/>
      <c r="BJ24" s="483"/>
      <c r="BK24" s="483"/>
      <c r="BL24" s="483"/>
      <c r="BM24" s="483"/>
      <c r="BN24" s="483"/>
      <c r="BO24" s="483"/>
      <c r="BP24" s="483"/>
      <c r="BQ24" s="483"/>
      <c r="BR24" s="483"/>
      <c r="BS24" s="483"/>
      <c r="BT24" s="483"/>
      <c r="BU24" s="483"/>
      <c r="BV24" s="483"/>
      <c r="BW24" s="483"/>
      <c r="BX24" s="483"/>
      <c r="BY24" s="483"/>
    </row>
    <row r="25" spans="2:77" ht="5" hidden="1" customHeight="1" x14ac:dyDescent="0.45">
      <c r="B25" s="484"/>
      <c r="C25" s="483"/>
      <c r="D25" s="483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483"/>
      <c r="AL25" s="483"/>
      <c r="AM25" s="483"/>
      <c r="AN25" s="483"/>
      <c r="AO25" s="483"/>
      <c r="AP25" s="483"/>
      <c r="AQ25" s="483"/>
      <c r="AR25" s="483"/>
      <c r="AS25" s="483"/>
      <c r="AT25" s="483"/>
      <c r="AU25" s="483"/>
      <c r="AV25" s="483"/>
      <c r="AW25" s="483"/>
      <c r="AX25" s="483"/>
      <c r="AY25" s="483"/>
      <c r="AZ25" s="483"/>
      <c r="BA25" s="483"/>
      <c r="BB25" s="483"/>
      <c r="BC25" s="483"/>
      <c r="BD25" s="483"/>
      <c r="BE25" s="483"/>
      <c r="BF25" s="483"/>
      <c r="BG25" s="483"/>
      <c r="BH25" s="483"/>
      <c r="BI25" s="483"/>
      <c r="BJ25" s="483"/>
      <c r="BK25" s="483"/>
      <c r="BL25" s="483"/>
      <c r="BM25" s="483"/>
      <c r="BN25" s="483"/>
      <c r="BO25" s="483"/>
      <c r="BP25" s="483"/>
      <c r="BQ25" s="483"/>
      <c r="BR25" s="483"/>
      <c r="BS25" s="483"/>
      <c r="BT25" s="483"/>
      <c r="BU25" s="483"/>
      <c r="BV25" s="483"/>
      <c r="BW25" s="483"/>
      <c r="BX25" s="483"/>
      <c r="BY25" s="483"/>
    </row>
    <row r="26" spans="2:77" ht="15" hidden="1" customHeight="1" x14ac:dyDescent="0.45">
      <c r="B26" s="484" t="s">
        <v>213</v>
      </c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3"/>
      <c r="AL26" s="483"/>
      <c r="AM26" s="483"/>
      <c r="AN26" s="483"/>
      <c r="AO26" s="483"/>
      <c r="AP26" s="483"/>
      <c r="AQ26" s="483"/>
      <c r="AR26" s="483"/>
      <c r="AS26" s="483"/>
      <c r="AT26" s="483"/>
      <c r="AU26" s="483"/>
      <c r="AV26" s="483"/>
      <c r="AW26" s="483"/>
      <c r="AX26" s="483"/>
      <c r="AY26" s="483"/>
      <c r="AZ26" s="483"/>
      <c r="BA26" s="483"/>
      <c r="BB26" s="483"/>
      <c r="BC26" s="483"/>
      <c r="BD26" s="483"/>
      <c r="BE26" s="483"/>
      <c r="BF26" s="483"/>
      <c r="BG26" s="483"/>
      <c r="BH26" s="483"/>
      <c r="BI26" s="483"/>
      <c r="BJ26" s="483"/>
      <c r="BK26" s="483"/>
      <c r="BL26" s="483"/>
      <c r="BM26" s="483"/>
      <c r="BN26" s="483"/>
      <c r="BO26" s="483"/>
      <c r="BP26" s="483"/>
      <c r="BQ26" s="483"/>
      <c r="BR26" s="483"/>
      <c r="BS26" s="483"/>
      <c r="BT26" s="483"/>
      <c r="BU26" s="483"/>
      <c r="BV26" s="483"/>
      <c r="BW26" s="483"/>
      <c r="BX26" s="483"/>
      <c r="BY26" s="483"/>
    </row>
    <row r="27" spans="2:77" ht="18" hidden="1" customHeight="1" x14ac:dyDescent="0.45">
      <c r="B27" s="484" t="s">
        <v>214</v>
      </c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3"/>
      <c r="AL27" s="483"/>
      <c r="AM27" s="483"/>
      <c r="AN27" s="483"/>
      <c r="AO27" s="483"/>
      <c r="AP27" s="483"/>
      <c r="AQ27" s="483"/>
      <c r="AR27" s="483"/>
      <c r="AS27" s="483"/>
      <c r="AT27" s="483"/>
      <c r="AU27" s="483"/>
      <c r="AV27" s="483"/>
      <c r="AW27" s="483"/>
      <c r="AX27" s="483"/>
      <c r="AY27" s="483"/>
      <c r="AZ27" s="483"/>
      <c r="BA27" s="483"/>
      <c r="BB27" s="483"/>
      <c r="BC27" s="483"/>
      <c r="BD27" s="483"/>
      <c r="BE27" s="483"/>
      <c r="BF27" s="483"/>
      <c r="BG27" s="483"/>
      <c r="BH27" s="483"/>
      <c r="BI27" s="483"/>
      <c r="BJ27" s="483"/>
      <c r="BK27" s="483"/>
      <c r="BL27" s="483"/>
      <c r="BM27" s="483"/>
      <c r="BN27" s="483"/>
      <c r="BO27" s="483"/>
      <c r="BP27" s="483"/>
      <c r="BQ27" s="483"/>
      <c r="BR27" s="483"/>
      <c r="BS27" s="483"/>
      <c r="BT27" s="483"/>
      <c r="BU27" s="483"/>
      <c r="BV27" s="483"/>
      <c r="BW27" s="483"/>
      <c r="BX27" s="483"/>
      <c r="BY27" s="483"/>
    </row>
    <row r="28" spans="2:77" ht="15" hidden="1" customHeight="1" x14ac:dyDescent="0.45">
      <c r="B28" s="484" t="s">
        <v>215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BB28" s="483"/>
      <c r="BC28" s="483"/>
      <c r="BD28" s="483"/>
      <c r="BE28" s="483"/>
      <c r="BF28" s="483"/>
      <c r="BG28" s="483"/>
      <c r="BH28" s="483"/>
      <c r="BI28" s="483"/>
      <c r="BJ28" s="483"/>
      <c r="BK28" s="483"/>
      <c r="BL28" s="483"/>
      <c r="BM28" s="483"/>
      <c r="BN28" s="483"/>
      <c r="BO28" s="483"/>
      <c r="BP28" s="483"/>
      <c r="BQ28" s="483"/>
      <c r="BR28" s="483"/>
      <c r="BS28" s="483"/>
      <c r="BT28" s="483"/>
      <c r="BU28" s="483"/>
      <c r="BV28" s="483"/>
      <c r="BW28" s="483"/>
      <c r="BX28" s="483"/>
      <c r="BY28" s="483"/>
    </row>
    <row r="29" spans="2:77" ht="15" hidden="1" customHeight="1" x14ac:dyDescent="0.45">
      <c r="B29" s="484" t="s">
        <v>216</v>
      </c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483"/>
      <c r="BF29" s="483"/>
      <c r="BG29" s="483"/>
      <c r="BH29" s="483"/>
      <c r="BI29" s="483"/>
      <c r="BJ29" s="483"/>
      <c r="BK29" s="483"/>
      <c r="BL29" s="483"/>
      <c r="BM29" s="483"/>
      <c r="BN29" s="483"/>
      <c r="BO29" s="483"/>
      <c r="BP29" s="483"/>
      <c r="BQ29" s="483"/>
      <c r="BR29" s="483"/>
      <c r="BS29" s="483"/>
      <c r="BT29" s="483"/>
      <c r="BU29" s="483"/>
      <c r="BV29" s="483"/>
      <c r="BW29" s="483"/>
      <c r="BX29" s="483"/>
      <c r="BY29" s="483"/>
    </row>
    <row r="30" spans="2:77" s="487" customFormat="1" ht="15" hidden="1" customHeight="1" x14ac:dyDescent="0.45">
      <c r="B30" s="485" t="s">
        <v>217</v>
      </c>
      <c r="C30" s="486"/>
      <c r="D30" s="486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  <c r="AA30" s="486"/>
      <c r="AB30" s="486"/>
      <c r="AC30" s="486"/>
      <c r="AD30" s="486"/>
      <c r="AE30" s="486"/>
      <c r="AF30" s="486"/>
      <c r="AG30" s="486"/>
      <c r="AH30" s="486"/>
      <c r="AI30" s="486"/>
      <c r="AJ30" s="486"/>
      <c r="AK30" s="486"/>
      <c r="AL30" s="486"/>
      <c r="AM30" s="486"/>
      <c r="AN30" s="486"/>
      <c r="AO30" s="486"/>
      <c r="AP30" s="486"/>
      <c r="AQ30" s="486"/>
      <c r="AR30" s="486"/>
      <c r="AS30" s="486"/>
      <c r="AT30" s="486"/>
      <c r="AU30" s="486"/>
      <c r="AV30" s="486"/>
      <c r="AW30" s="486"/>
      <c r="AX30" s="486"/>
      <c r="AY30" s="486"/>
      <c r="AZ30" s="486"/>
      <c r="BA30" s="486"/>
      <c r="BB30" s="486"/>
      <c r="BC30" s="486"/>
      <c r="BD30" s="486"/>
      <c r="BE30" s="486"/>
      <c r="BF30" s="486"/>
      <c r="BG30" s="486"/>
      <c r="BH30" s="486"/>
      <c r="BI30" s="486"/>
      <c r="BJ30" s="486"/>
      <c r="BK30" s="486"/>
      <c r="BL30" s="486"/>
      <c r="BM30" s="486"/>
      <c r="BN30" s="486"/>
      <c r="BO30" s="486"/>
      <c r="BP30" s="486"/>
      <c r="BQ30" s="486"/>
      <c r="BR30" s="486"/>
      <c r="BS30" s="486"/>
      <c r="BT30" s="486"/>
      <c r="BU30" s="486"/>
      <c r="BV30" s="486"/>
      <c r="BW30" s="486"/>
      <c r="BX30" s="486"/>
      <c r="BY30" s="486"/>
    </row>
    <row r="31" spans="2:77" s="487" customFormat="1" ht="15" hidden="1" customHeight="1" x14ac:dyDescent="0.45">
      <c r="B31" s="485" t="s">
        <v>218</v>
      </c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6"/>
      <c r="AP31" s="486"/>
      <c r="AQ31" s="486"/>
      <c r="AR31" s="486"/>
      <c r="AS31" s="486"/>
      <c r="AT31" s="486"/>
      <c r="AU31" s="486"/>
      <c r="AV31" s="486"/>
      <c r="AW31" s="486"/>
      <c r="AX31" s="486"/>
      <c r="AY31" s="486"/>
      <c r="AZ31" s="486"/>
      <c r="BA31" s="486"/>
      <c r="BB31" s="486"/>
      <c r="BC31" s="486"/>
      <c r="BD31" s="486"/>
      <c r="BE31" s="486"/>
      <c r="BF31" s="486"/>
      <c r="BG31" s="486"/>
      <c r="BH31" s="486"/>
      <c r="BI31" s="486"/>
      <c r="BJ31" s="486"/>
      <c r="BK31" s="486"/>
      <c r="BL31" s="486"/>
      <c r="BM31" s="486"/>
      <c r="BN31" s="486"/>
      <c r="BO31" s="486"/>
      <c r="BP31" s="486"/>
      <c r="BQ31" s="486"/>
      <c r="BR31" s="486"/>
      <c r="BS31" s="486"/>
      <c r="BT31" s="486"/>
      <c r="BU31" s="486"/>
      <c r="BV31" s="486"/>
      <c r="BW31" s="486"/>
      <c r="BX31" s="486"/>
      <c r="BY31" s="486"/>
    </row>
    <row r="32" spans="2:77" s="487" customFormat="1" ht="15" hidden="1" customHeight="1" x14ac:dyDescent="0.45">
      <c r="B32" s="485" t="s">
        <v>219</v>
      </c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486"/>
      <c r="AO32" s="486"/>
      <c r="AP32" s="486"/>
      <c r="AQ32" s="486"/>
      <c r="AR32" s="486"/>
      <c r="AS32" s="486"/>
      <c r="AT32" s="486"/>
      <c r="AU32" s="486"/>
      <c r="AV32" s="486"/>
      <c r="AW32" s="486"/>
      <c r="AX32" s="486"/>
      <c r="AY32" s="486"/>
      <c r="AZ32" s="486"/>
      <c r="BA32" s="486"/>
      <c r="BB32" s="486"/>
      <c r="BC32" s="486"/>
      <c r="BD32" s="486"/>
      <c r="BE32" s="486"/>
      <c r="BF32" s="486"/>
      <c r="BG32" s="486"/>
      <c r="BH32" s="486"/>
      <c r="BI32" s="486"/>
      <c r="BJ32" s="486"/>
      <c r="BK32" s="486"/>
      <c r="BL32" s="486"/>
      <c r="BM32" s="486"/>
      <c r="BN32" s="486"/>
      <c r="BO32" s="486"/>
      <c r="BP32" s="486"/>
      <c r="BQ32" s="486"/>
      <c r="BR32" s="486"/>
      <c r="BS32" s="486"/>
      <c r="BT32" s="486"/>
      <c r="BU32" s="486"/>
      <c r="BV32" s="486"/>
      <c r="BW32" s="486"/>
      <c r="BX32" s="486"/>
      <c r="BY32" s="486"/>
    </row>
    <row r="33" spans="2:77" ht="15" hidden="1" customHeight="1" x14ac:dyDescent="0.45">
      <c r="B33" s="484" t="s">
        <v>220</v>
      </c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</row>
    <row r="34" spans="2:77" x14ac:dyDescent="0.45"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</row>
    <row r="35" spans="2:77" s="170" customFormat="1" ht="34.5" customHeight="1" x14ac:dyDescent="0.45">
      <c r="B35" s="488" t="s">
        <v>14</v>
      </c>
      <c r="C35" s="489"/>
      <c r="D35" s="489"/>
      <c r="E35" s="489"/>
      <c r="F35" s="489"/>
      <c r="G35" s="490">
        <v>6068974.5383254895</v>
      </c>
      <c r="H35" s="489">
        <f t="shared" ref="H35" si="0">SUM(H6:H34)</f>
        <v>445282</v>
      </c>
      <c r="I35" s="490">
        <v>4840893.2157059442</v>
      </c>
      <c r="J35" s="489" t="s">
        <v>265</v>
      </c>
      <c r="K35" s="490" t="s">
        <v>264</v>
      </c>
      <c r="L35" s="489" t="s">
        <v>265</v>
      </c>
      <c r="M35" s="489" t="s">
        <v>265</v>
      </c>
      <c r="N35" s="489" t="s">
        <v>265</v>
      </c>
      <c r="O35" s="489" t="s">
        <v>265</v>
      </c>
      <c r="P35" s="489" t="s">
        <v>265</v>
      </c>
      <c r="Q35" s="489" t="s">
        <v>265</v>
      </c>
      <c r="R35" s="489" t="s">
        <v>265</v>
      </c>
      <c r="S35" s="489" t="s">
        <v>265</v>
      </c>
      <c r="T35" s="489" t="s">
        <v>265</v>
      </c>
      <c r="U35" s="489" t="s">
        <v>265</v>
      </c>
      <c r="V35" s="489" t="s">
        <v>265</v>
      </c>
      <c r="W35" s="489" t="s">
        <v>265</v>
      </c>
      <c r="X35" s="489" t="s">
        <v>265</v>
      </c>
      <c r="Y35" s="489" t="s">
        <v>265</v>
      </c>
      <c r="Z35" s="489" t="s">
        <v>265</v>
      </c>
      <c r="AA35" s="489" t="s">
        <v>265</v>
      </c>
      <c r="AB35" s="489" t="s">
        <v>265</v>
      </c>
      <c r="AC35" s="489" t="s">
        <v>265</v>
      </c>
      <c r="AD35" s="489" t="s">
        <v>265</v>
      </c>
      <c r="AE35" s="489" t="s">
        <v>265</v>
      </c>
      <c r="AF35" s="489" t="s">
        <v>265</v>
      </c>
      <c r="AG35" s="489" t="s">
        <v>265</v>
      </c>
      <c r="AH35" s="489" t="s">
        <v>265</v>
      </c>
      <c r="AI35" s="489" t="s">
        <v>265</v>
      </c>
      <c r="AJ35" s="489" t="s">
        <v>265</v>
      </c>
      <c r="AK35" s="489" t="s">
        <v>265</v>
      </c>
      <c r="AL35" s="489" t="s">
        <v>265</v>
      </c>
      <c r="AM35" s="489" t="s">
        <v>265</v>
      </c>
      <c r="AN35" s="489" t="s">
        <v>265</v>
      </c>
      <c r="AO35" s="489" t="s">
        <v>265</v>
      </c>
      <c r="AP35" s="489" t="s">
        <v>265</v>
      </c>
      <c r="AQ35" s="489" t="s">
        <v>265</v>
      </c>
      <c r="AR35" s="489" t="s">
        <v>265</v>
      </c>
      <c r="AS35" s="489" t="s">
        <v>265</v>
      </c>
      <c r="AT35" s="489" t="s">
        <v>265</v>
      </c>
      <c r="AU35" s="489" t="s">
        <v>265</v>
      </c>
      <c r="AV35" s="489" t="s">
        <v>265</v>
      </c>
      <c r="AW35" s="489" t="s">
        <v>265</v>
      </c>
      <c r="AX35" s="489" t="s">
        <v>265</v>
      </c>
      <c r="AY35" s="489" t="s">
        <v>265</v>
      </c>
      <c r="AZ35" s="489" t="s">
        <v>265</v>
      </c>
      <c r="BA35" s="489" t="s">
        <v>265</v>
      </c>
      <c r="BB35" s="489">
        <f t="shared" ref="BB35:BY35" si="1">SUM(BB6:BB34)</f>
        <v>0</v>
      </c>
      <c r="BC35" s="489">
        <f t="shared" si="1"/>
        <v>0</v>
      </c>
      <c r="BD35" s="489">
        <f t="shared" si="1"/>
        <v>0</v>
      </c>
      <c r="BE35" s="489">
        <f t="shared" si="1"/>
        <v>0</v>
      </c>
      <c r="BF35" s="489">
        <f t="shared" si="1"/>
        <v>0</v>
      </c>
      <c r="BG35" s="489">
        <f t="shared" si="1"/>
        <v>0</v>
      </c>
      <c r="BH35" s="489">
        <f t="shared" si="1"/>
        <v>0</v>
      </c>
      <c r="BI35" s="489">
        <f t="shared" si="1"/>
        <v>0</v>
      </c>
      <c r="BJ35" s="489">
        <f t="shared" si="1"/>
        <v>0</v>
      </c>
      <c r="BK35" s="489">
        <f t="shared" si="1"/>
        <v>0</v>
      </c>
      <c r="BL35" s="489">
        <f t="shared" si="1"/>
        <v>0</v>
      </c>
      <c r="BM35" s="489">
        <f t="shared" si="1"/>
        <v>0</v>
      </c>
      <c r="BN35" s="489">
        <f t="shared" si="1"/>
        <v>0</v>
      </c>
      <c r="BO35" s="489">
        <f t="shared" si="1"/>
        <v>0</v>
      </c>
      <c r="BP35" s="489">
        <f t="shared" si="1"/>
        <v>0</v>
      </c>
      <c r="BQ35" s="489">
        <f t="shared" si="1"/>
        <v>0</v>
      </c>
      <c r="BR35" s="489">
        <f t="shared" si="1"/>
        <v>0</v>
      </c>
      <c r="BS35" s="489">
        <f t="shared" si="1"/>
        <v>0</v>
      </c>
      <c r="BT35" s="489">
        <f t="shared" si="1"/>
        <v>0</v>
      </c>
      <c r="BU35" s="489">
        <f t="shared" si="1"/>
        <v>0</v>
      </c>
      <c r="BV35" s="489">
        <f t="shared" si="1"/>
        <v>0</v>
      </c>
      <c r="BW35" s="489">
        <f t="shared" si="1"/>
        <v>0</v>
      </c>
      <c r="BX35" s="489">
        <f t="shared" si="1"/>
        <v>0</v>
      </c>
      <c r="BY35" s="489">
        <f t="shared" si="1"/>
        <v>0</v>
      </c>
    </row>
    <row r="36" spans="2:77" x14ac:dyDescent="0.45">
      <c r="B36" s="491" t="s">
        <v>221</v>
      </c>
      <c r="C36" s="492"/>
      <c r="D36" s="492"/>
      <c r="E36" s="492"/>
      <c r="F36" s="492"/>
      <c r="G36" s="492"/>
      <c r="H36" s="492">
        <v>1147145</v>
      </c>
      <c r="I36" s="492"/>
      <c r="J36" s="492" t="s">
        <v>259</v>
      </c>
      <c r="K36" s="492" t="s">
        <v>259</v>
      </c>
      <c r="L36" s="492" t="s">
        <v>259</v>
      </c>
      <c r="M36" s="492" t="s">
        <v>259</v>
      </c>
      <c r="N36" s="492" t="s">
        <v>259</v>
      </c>
      <c r="O36" s="492" t="s">
        <v>259</v>
      </c>
      <c r="P36" s="492" t="s">
        <v>259</v>
      </c>
      <c r="Q36" s="492" t="s">
        <v>259</v>
      </c>
      <c r="R36" s="492" t="s">
        <v>259</v>
      </c>
      <c r="S36" s="492" t="s">
        <v>259</v>
      </c>
      <c r="T36" s="492" t="s">
        <v>259</v>
      </c>
      <c r="U36" s="492" t="s">
        <v>259</v>
      </c>
      <c r="V36" s="492" t="s">
        <v>259</v>
      </c>
      <c r="W36" s="492" t="s">
        <v>259</v>
      </c>
      <c r="X36" s="492" t="s">
        <v>259</v>
      </c>
      <c r="Y36" s="492" t="s">
        <v>259</v>
      </c>
      <c r="Z36" s="492" t="s">
        <v>259</v>
      </c>
      <c r="AA36" s="492" t="s">
        <v>259</v>
      </c>
      <c r="AB36" s="492" t="s">
        <v>259</v>
      </c>
      <c r="AC36" s="492" t="s">
        <v>259</v>
      </c>
      <c r="AD36" s="492" t="s">
        <v>259</v>
      </c>
      <c r="AE36" s="492" t="s">
        <v>259</v>
      </c>
      <c r="AF36" s="492" t="s">
        <v>259</v>
      </c>
      <c r="AG36" s="492" t="s">
        <v>259</v>
      </c>
      <c r="AH36" s="492" t="s">
        <v>259</v>
      </c>
      <c r="AI36" s="492" t="s">
        <v>259</v>
      </c>
      <c r="AJ36" s="492" t="s">
        <v>259</v>
      </c>
      <c r="AK36" s="492" t="s">
        <v>259</v>
      </c>
      <c r="AL36" s="492" t="s">
        <v>259</v>
      </c>
      <c r="AM36" s="492" t="s">
        <v>259</v>
      </c>
      <c r="AN36" s="492" t="s">
        <v>259</v>
      </c>
      <c r="AO36" s="492" t="s">
        <v>259</v>
      </c>
      <c r="AP36" s="492" t="s">
        <v>259</v>
      </c>
      <c r="AQ36" s="492" t="s">
        <v>259</v>
      </c>
      <c r="AR36" s="492" t="s">
        <v>259</v>
      </c>
      <c r="AS36" s="492" t="s">
        <v>259</v>
      </c>
      <c r="AT36" s="492" t="s">
        <v>259</v>
      </c>
      <c r="AU36" s="492" t="s">
        <v>259</v>
      </c>
      <c r="AV36" s="492" t="s">
        <v>259</v>
      </c>
      <c r="AW36" s="492" t="s">
        <v>259</v>
      </c>
      <c r="AX36" s="492" t="s">
        <v>259</v>
      </c>
      <c r="AY36" s="492" t="s">
        <v>259</v>
      </c>
      <c r="AZ36" s="492" t="s">
        <v>259</v>
      </c>
      <c r="BA36" s="492" t="s">
        <v>259</v>
      </c>
      <c r="BB36" s="493"/>
      <c r="BC36" s="493"/>
      <c r="BD36" s="493"/>
      <c r="BE36" s="493"/>
      <c r="BF36" s="493"/>
      <c r="BG36" s="493"/>
      <c r="BH36" s="493"/>
      <c r="BI36" s="493"/>
      <c r="BJ36" s="493"/>
      <c r="BK36" s="493"/>
      <c r="BL36" s="493"/>
      <c r="BM36" s="493"/>
      <c r="BN36" s="493"/>
      <c r="BO36" s="493"/>
      <c r="BP36" s="493"/>
      <c r="BQ36" s="493"/>
      <c r="BR36" s="493"/>
      <c r="BS36" s="493"/>
      <c r="BT36" s="493"/>
      <c r="BU36" s="493"/>
      <c r="BV36" s="493"/>
      <c r="BW36" s="493"/>
      <c r="BX36" s="493"/>
      <c r="BY36" s="493"/>
    </row>
    <row r="38" spans="2:77" ht="25.5" x14ac:dyDescent="0.75">
      <c r="B38" s="480" t="s">
        <v>7</v>
      </c>
      <c r="H38" s="446"/>
      <c r="I38" s="446"/>
    </row>
    <row r="39" spans="2:77" x14ac:dyDescent="0.45">
      <c r="C39" s="494">
        <v>43466</v>
      </c>
      <c r="D39" s="494">
        <v>43497</v>
      </c>
      <c r="E39" s="494">
        <v>43525</v>
      </c>
      <c r="F39" s="494">
        <v>43556</v>
      </c>
      <c r="G39" s="494"/>
      <c r="H39" s="494">
        <v>43586</v>
      </c>
      <c r="I39" s="494"/>
      <c r="J39" s="494">
        <v>43617</v>
      </c>
      <c r="K39" s="494"/>
      <c r="L39" s="494">
        <v>43647</v>
      </c>
      <c r="M39" s="494">
        <v>43678</v>
      </c>
      <c r="N39" s="494">
        <v>43709</v>
      </c>
      <c r="O39" s="494">
        <v>43739</v>
      </c>
      <c r="P39" s="494">
        <v>43770</v>
      </c>
      <c r="Q39" s="494">
        <v>43800</v>
      </c>
      <c r="R39" s="494">
        <v>43831</v>
      </c>
      <c r="S39" s="494">
        <v>43862</v>
      </c>
      <c r="T39" s="494">
        <v>43891</v>
      </c>
      <c r="U39" s="494">
        <v>43922</v>
      </c>
      <c r="V39" s="494">
        <v>43952</v>
      </c>
      <c r="W39" s="494">
        <v>43983</v>
      </c>
      <c r="X39" s="494">
        <v>44013</v>
      </c>
      <c r="Y39" s="494">
        <v>44044</v>
      </c>
      <c r="Z39" s="494">
        <v>44075</v>
      </c>
      <c r="AA39" s="494">
        <v>44105</v>
      </c>
      <c r="AB39" s="494">
        <v>44136</v>
      </c>
      <c r="AC39" s="494">
        <v>44166</v>
      </c>
      <c r="AD39" s="494"/>
      <c r="AE39" s="494"/>
      <c r="AF39" s="494"/>
      <c r="AG39" s="494"/>
      <c r="AH39" s="494"/>
      <c r="AI39" s="494"/>
      <c r="AJ39" s="494"/>
      <c r="AK39" s="494"/>
      <c r="AL39" s="494"/>
      <c r="AM39" s="494"/>
      <c r="AN39" s="494"/>
      <c r="AO39" s="494"/>
      <c r="AP39" s="494"/>
      <c r="AQ39" s="494"/>
      <c r="AR39" s="494"/>
      <c r="AS39" s="494"/>
      <c r="AT39" s="494"/>
      <c r="AU39" s="494"/>
      <c r="AV39" s="494"/>
      <c r="AW39" s="494"/>
      <c r="AX39" s="494"/>
      <c r="AY39" s="494"/>
      <c r="AZ39" s="494"/>
      <c r="BA39" s="494"/>
      <c r="BB39" s="494"/>
      <c r="BC39" s="494"/>
      <c r="BD39" s="494"/>
      <c r="BE39" s="494"/>
      <c r="BF39" s="494"/>
      <c r="BG39" s="494"/>
      <c r="BH39" s="494"/>
      <c r="BI39" s="494"/>
      <c r="BJ39" s="494"/>
      <c r="BK39" s="494"/>
      <c r="BL39" s="494"/>
      <c r="BM39" s="494"/>
      <c r="BN39" s="494"/>
      <c r="BO39" s="494"/>
      <c r="BP39" s="494"/>
      <c r="BQ39" s="494"/>
      <c r="BR39" s="494"/>
      <c r="BS39" s="494"/>
      <c r="BT39" s="494"/>
      <c r="BU39" s="494"/>
      <c r="BV39" s="494"/>
      <c r="BW39" s="494"/>
      <c r="BX39" s="494"/>
      <c r="BY39" s="494"/>
    </row>
    <row r="40" spans="2:77" x14ac:dyDescent="0.45">
      <c r="B40" s="495" t="s">
        <v>222</v>
      </c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  <c r="AA40" s="483"/>
      <c r="AB40" s="483"/>
      <c r="AC40" s="483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483"/>
      <c r="AS40" s="483"/>
      <c r="AT40" s="483"/>
      <c r="AU40" s="483"/>
      <c r="AV40" s="483"/>
      <c r="AW40" s="483"/>
      <c r="AX40" s="483"/>
      <c r="AY40" s="483"/>
      <c r="AZ40" s="483"/>
      <c r="BA40" s="483"/>
      <c r="BB40" s="483"/>
      <c r="BC40" s="483"/>
      <c r="BD40" s="483"/>
      <c r="BE40" s="483"/>
      <c r="BF40" s="483"/>
      <c r="BG40" s="483"/>
      <c r="BH40" s="483"/>
      <c r="BI40" s="483"/>
      <c r="BJ40" s="483"/>
      <c r="BK40" s="483"/>
      <c r="BL40" s="483"/>
      <c r="BM40" s="483"/>
      <c r="BN40" s="483"/>
      <c r="BO40" s="483"/>
      <c r="BP40" s="483"/>
      <c r="BQ40" s="483"/>
      <c r="BR40" s="483"/>
      <c r="BS40" s="483"/>
      <c r="BT40" s="483"/>
      <c r="BU40" s="483"/>
      <c r="BV40" s="483"/>
      <c r="BW40" s="483"/>
      <c r="BX40" s="483"/>
      <c r="BY40" s="483"/>
    </row>
    <row r="41" spans="2:77" ht="15" hidden="1" customHeight="1" x14ac:dyDescent="0.45">
      <c r="B41" s="484" t="s">
        <v>223</v>
      </c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3"/>
      <c r="AG41" s="483"/>
      <c r="AH41" s="483"/>
      <c r="AI41" s="483"/>
      <c r="AJ41" s="483"/>
      <c r="AK41" s="483"/>
      <c r="AL41" s="483"/>
      <c r="AM41" s="483"/>
      <c r="AN41" s="483"/>
      <c r="AO41" s="483"/>
      <c r="AP41" s="483"/>
      <c r="AQ41" s="483"/>
      <c r="AR41" s="483"/>
      <c r="AS41" s="483"/>
      <c r="AT41" s="483"/>
      <c r="AU41" s="483"/>
      <c r="AV41" s="483"/>
      <c r="AW41" s="483"/>
      <c r="AX41" s="483"/>
      <c r="AY41" s="483"/>
      <c r="AZ41" s="483"/>
      <c r="BA41" s="483"/>
      <c r="BB41" s="483"/>
      <c r="BC41" s="483"/>
      <c r="BD41" s="483"/>
      <c r="BE41" s="483"/>
      <c r="BF41" s="483"/>
      <c r="BG41" s="483"/>
      <c r="BH41" s="483"/>
      <c r="BI41" s="483"/>
      <c r="BJ41" s="483"/>
      <c r="BK41" s="483"/>
      <c r="BL41" s="483"/>
      <c r="BM41" s="483"/>
      <c r="BN41" s="483"/>
      <c r="BO41" s="483"/>
      <c r="BP41" s="483"/>
      <c r="BQ41" s="483"/>
      <c r="BR41" s="483"/>
      <c r="BS41" s="483"/>
      <c r="BT41" s="483"/>
      <c r="BU41" s="483"/>
      <c r="BV41" s="483"/>
      <c r="BW41" s="483"/>
      <c r="BX41" s="483"/>
      <c r="BY41" s="483"/>
    </row>
    <row r="42" spans="2:77" ht="15" hidden="1" customHeight="1" x14ac:dyDescent="0.45">
      <c r="B42" s="484" t="s">
        <v>224</v>
      </c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N42" s="483"/>
      <c r="AO42" s="483"/>
      <c r="AP42" s="483"/>
      <c r="AQ42" s="483"/>
      <c r="AR42" s="483"/>
      <c r="AS42" s="483"/>
      <c r="AT42" s="483"/>
      <c r="AU42" s="483"/>
      <c r="AV42" s="483"/>
      <c r="AW42" s="483"/>
      <c r="AX42" s="483"/>
      <c r="AY42" s="483"/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  <c r="BO42" s="483"/>
      <c r="BP42" s="483"/>
      <c r="BQ42" s="483"/>
      <c r="BR42" s="483"/>
      <c r="BS42" s="483"/>
      <c r="BT42" s="483"/>
      <c r="BU42" s="483"/>
      <c r="BV42" s="483"/>
      <c r="BW42" s="483"/>
      <c r="BX42" s="483"/>
      <c r="BY42" s="483"/>
    </row>
    <row r="43" spans="2:77" x14ac:dyDescent="0.45">
      <c r="B43" s="484" t="s">
        <v>225</v>
      </c>
      <c r="C43" s="483"/>
      <c r="D43" s="483"/>
      <c r="E43" s="483"/>
      <c r="F43" s="483"/>
      <c r="G43" s="483"/>
      <c r="H43" s="483">
        <f>1800000+1250000/45+2200000/45</f>
        <v>1876666.6666666667</v>
      </c>
      <c r="I43" s="483"/>
      <c r="J43" s="483" t="s">
        <v>261</v>
      </c>
      <c r="K43" s="483"/>
      <c r="L43" s="483" t="s">
        <v>256</v>
      </c>
      <c r="M43" s="483" t="s">
        <v>256</v>
      </c>
      <c r="N43" s="483" t="s">
        <v>256</v>
      </c>
      <c r="O43" s="483" t="s">
        <v>256</v>
      </c>
      <c r="P43" s="483" t="s">
        <v>256</v>
      </c>
      <c r="Q43" s="483" t="s">
        <v>256</v>
      </c>
      <c r="R43" s="483" t="s">
        <v>256</v>
      </c>
      <c r="S43" s="483" t="s">
        <v>256</v>
      </c>
      <c r="T43" s="483" t="s">
        <v>256</v>
      </c>
      <c r="U43" s="483" t="s">
        <v>256</v>
      </c>
      <c r="V43" s="483" t="s">
        <v>256</v>
      </c>
      <c r="W43" s="483" t="s">
        <v>256</v>
      </c>
      <c r="X43" s="483" t="s">
        <v>256</v>
      </c>
      <c r="Y43" s="483" t="s">
        <v>256</v>
      </c>
      <c r="Z43" s="483" t="s">
        <v>256</v>
      </c>
      <c r="AA43" s="483" t="s">
        <v>256</v>
      </c>
      <c r="AB43" s="483" t="s">
        <v>256</v>
      </c>
      <c r="AC43" s="483" t="s">
        <v>256</v>
      </c>
      <c r="AD43" s="483" t="s">
        <v>256</v>
      </c>
      <c r="AE43" s="483" t="s">
        <v>256</v>
      </c>
      <c r="AF43" s="483" t="s">
        <v>256</v>
      </c>
      <c r="AG43" s="483" t="s">
        <v>256</v>
      </c>
      <c r="AH43" s="483" t="s">
        <v>256</v>
      </c>
      <c r="AI43" s="483" t="s">
        <v>256</v>
      </c>
      <c r="AJ43" s="483" t="s">
        <v>256</v>
      </c>
      <c r="AK43" s="483" t="s">
        <v>256</v>
      </c>
      <c r="AL43" s="483" t="s">
        <v>256</v>
      </c>
      <c r="AM43" s="483" t="s">
        <v>256</v>
      </c>
      <c r="AN43" s="483" t="s">
        <v>256</v>
      </c>
      <c r="AO43" s="483" t="s">
        <v>256</v>
      </c>
      <c r="AP43" s="483" t="s">
        <v>256</v>
      </c>
      <c r="AQ43" s="483" t="s">
        <v>256</v>
      </c>
      <c r="AR43" s="483" t="s">
        <v>256</v>
      </c>
      <c r="AS43" s="483" t="s">
        <v>256</v>
      </c>
      <c r="AT43" s="483" t="s">
        <v>256</v>
      </c>
      <c r="AU43" s="483" t="s">
        <v>256</v>
      </c>
      <c r="AV43" s="483" t="s">
        <v>256</v>
      </c>
      <c r="AW43" s="483" t="s">
        <v>256</v>
      </c>
      <c r="AX43" s="483" t="s">
        <v>256</v>
      </c>
      <c r="AY43" s="483" t="s">
        <v>256</v>
      </c>
      <c r="AZ43" s="483" t="s">
        <v>256</v>
      </c>
      <c r="BA43" s="483" t="s">
        <v>256</v>
      </c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  <c r="BO43" s="483"/>
      <c r="BP43" s="483"/>
      <c r="BQ43" s="483"/>
      <c r="BR43" s="483"/>
      <c r="BS43" s="483"/>
      <c r="BT43" s="483"/>
      <c r="BU43" s="483"/>
      <c r="BV43" s="483"/>
      <c r="BW43" s="483"/>
      <c r="BX43" s="483"/>
      <c r="BY43" s="483"/>
    </row>
    <row r="44" spans="2:77" ht="15" hidden="1" customHeight="1" x14ac:dyDescent="0.45">
      <c r="B44" s="484" t="s">
        <v>226</v>
      </c>
      <c r="C44" s="483">
        <v>395000</v>
      </c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3"/>
      <c r="AJ44" s="483"/>
      <c r="AK44" s="483"/>
      <c r="AL44" s="483"/>
      <c r="AM44" s="483"/>
      <c r="AN44" s="483"/>
      <c r="AO44" s="483"/>
      <c r="AP44" s="483"/>
      <c r="AQ44" s="483"/>
      <c r="AR44" s="483"/>
      <c r="AS44" s="483"/>
      <c r="AT44" s="483"/>
      <c r="AU44" s="483"/>
      <c r="AV44" s="483"/>
      <c r="AW44" s="483"/>
      <c r="AX44" s="483"/>
      <c r="AY44" s="483"/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483"/>
      <c r="BP44" s="483"/>
      <c r="BQ44" s="483"/>
      <c r="BR44" s="483"/>
      <c r="BS44" s="483"/>
      <c r="BT44" s="483"/>
      <c r="BU44" s="483"/>
      <c r="BV44" s="483"/>
      <c r="BW44" s="483"/>
      <c r="BX44" s="483"/>
      <c r="BY44" s="483"/>
    </row>
    <row r="45" spans="2:77" ht="15" hidden="1" customHeight="1" x14ac:dyDescent="0.45">
      <c r="B45" s="484" t="s">
        <v>227</v>
      </c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483"/>
      <c r="AQ45" s="483"/>
      <c r="AR45" s="483"/>
      <c r="AS45" s="483"/>
      <c r="AT45" s="483"/>
      <c r="AU45" s="483"/>
      <c r="AV45" s="483"/>
      <c r="AW45" s="483"/>
      <c r="AX45" s="483"/>
      <c r="AY45" s="483"/>
      <c r="AZ45" s="483"/>
      <c r="BA45" s="483"/>
      <c r="BB45" s="483"/>
      <c r="BC45" s="483"/>
      <c r="BD45" s="483"/>
      <c r="BE45" s="483"/>
      <c r="BF45" s="483"/>
      <c r="BG45" s="483"/>
      <c r="BH45" s="483"/>
      <c r="BI45" s="483"/>
      <c r="BJ45" s="483"/>
      <c r="BK45" s="483"/>
      <c r="BL45" s="483"/>
      <c r="BM45" s="483"/>
      <c r="BN45" s="483"/>
      <c r="BO45" s="483"/>
      <c r="BP45" s="483"/>
      <c r="BQ45" s="483"/>
      <c r="BR45" s="483"/>
      <c r="BS45" s="483"/>
      <c r="BT45" s="483"/>
      <c r="BU45" s="483"/>
      <c r="BV45" s="483"/>
      <c r="BW45" s="483"/>
      <c r="BX45" s="483"/>
      <c r="BY45" s="483"/>
    </row>
    <row r="46" spans="2:77" ht="4.5" customHeight="1" x14ac:dyDescent="0.45">
      <c r="B46" s="484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83"/>
      <c r="BL46" s="483"/>
      <c r="BM46" s="483"/>
      <c r="BN46" s="483"/>
      <c r="BO46" s="483"/>
      <c r="BP46" s="483"/>
      <c r="BQ46" s="483"/>
      <c r="BR46" s="483"/>
      <c r="BS46" s="483"/>
      <c r="BT46" s="483"/>
      <c r="BU46" s="483"/>
      <c r="BV46" s="483"/>
      <c r="BW46" s="483"/>
      <c r="BX46" s="483"/>
      <c r="BY46" s="483"/>
    </row>
    <row r="47" spans="2:77" x14ac:dyDescent="0.45">
      <c r="B47" s="495" t="s">
        <v>228</v>
      </c>
      <c r="C47" s="483"/>
      <c r="D47" s="483"/>
      <c r="E47" s="483"/>
      <c r="F47" s="483"/>
      <c r="G47" s="530" t="s">
        <v>229</v>
      </c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3"/>
      <c r="AG47" s="483"/>
      <c r="AH47" s="483"/>
      <c r="AI47" s="483"/>
      <c r="AJ47" s="483"/>
      <c r="AK47" s="483"/>
      <c r="AL47" s="483"/>
      <c r="AM47" s="483"/>
      <c r="AN47" s="483"/>
      <c r="AO47" s="483"/>
      <c r="AP47" s="483"/>
      <c r="AQ47" s="483"/>
      <c r="AR47" s="483"/>
      <c r="AS47" s="483"/>
      <c r="AT47" s="483"/>
      <c r="AU47" s="483"/>
      <c r="AV47" s="483"/>
      <c r="AW47" s="483"/>
      <c r="AX47" s="483"/>
      <c r="AY47" s="483"/>
      <c r="AZ47" s="483"/>
      <c r="BA47" s="483"/>
      <c r="BB47" s="483"/>
      <c r="BC47" s="483"/>
      <c r="BD47" s="483"/>
      <c r="BE47" s="483"/>
      <c r="BF47" s="483"/>
      <c r="BG47" s="483"/>
      <c r="BH47" s="483"/>
      <c r="BI47" s="483"/>
      <c r="BJ47" s="483"/>
      <c r="BK47" s="483"/>
      <c r="BL47" s="483"/>
      <c r="BM47" s="483"/>
      <c r="BN47" s="483"/>
      <c r="BO47" s="483"/>
      <c r="BP47" s="483"/>
      <c r="BQ47" s="483"/>
      <c r="BR47" s="483"/>
      <c r="BS47" s="483"/>
      <c r="BT47" s="483"/>
      <c r="BU47" s="483"/>
      <c r="BV47" s="483"/>
      <c r="BW47" s="483"/>
      <c r="BX47" s="483"/>
      <c r="BY47" s="483"/>
    </row>
    <row r="48" spans="2:77" ht="15" hidden="1" customHeight="1" x14ac:dyDescent="0.45">
      <c r="B48" s="482" t="s">
        <v>204</v>
      </c>
      <c r="C48" s="483"/>
      <c r="D48" s="483"/>
      <c r="E48" s="483"/>
      <c r="F48" s="483"/>
      <c r="G48" s="531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3"/>
      <c r="AO48" s="483"/>
      <c r="AP48" s="483"/>
      <c r="AQ48" s="483"/>
      <c r="AR48" s="483"/>
      <c r="AS48" s="483"/>
      <c r="AT48" s="483"/>
      <c r="AU48" s="483"/>
      <c r="AV48" s="483"/>
      <c r="AW48" s="483"/>
      <c r="AX48" s="483"/>
      <c r="AY48" s="483"/>
      <c r="AZ48" s="483"/>
      <c r="BA48" s="483"/>
      <c r="BB48" s="483"/>
      <c r="BC48" s="483"/>
      <c r="BD48" s="483"/>
      <c r="BE48" s="483"/>
      <c r="BF48" s="483"/>
      <c r="BG48" s="483"/>
      <c r="BH48" s="483"/>
      <c r="BI48" s="483"/>
      <c r="BJ48" s="483"/>
      <c r="BK48" s="483"/>
      <c r="BL48" s="483"/>
      <c r="BM48" s="483"/>
      <c r="BN48" s="483"/>
      <c r="BO48" s="483"/>
      <c r="BP48" s="483"/>
      <c r="BQ48" s="483"/>
      <c r="BR48" s="483"/>
      <c r="BS48" s="483"/>
      <c r="BT48" s="483"/>
      <c r="BU48" s="483"/>
      <c r="BV48" s="483"/>
      <c r="BW48" s="483"/>
      <c r="BX48" s="483"/>
      <c r="BY48" s="483"/>
    </row>
    <row r="49" spans="2:77" ht="15" hidden="1" customHeight="1" x14ac:dyDescent="0.45">
      <c r="B49" s="482" t="s">
        <v>230</v>
      </c>
      <c r="C49" s="483"/>
      <c r="D49" s="483"/>
      <c r="E49" s="483"/>
      <c r="F49" s="483"/>
      <c r="G49" s="531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483"/>
      <c r="AL49" s="483"/>
      <c r="AM49" s="483"/>
      <c r="AN49" s="483"/>
      <c r="AO49" s="483"/>
      <c r="AP49" s="483"/>
      <c r="AQ49" s="483"/>
      <c r="AR49" s="483"/>
      <c r="AS49" s="483"/>
      <c r="AT49" s="483"/>
      <c r="AU49" s="483"/>
      <c r="AV49" s="483"/>
      <c r="AW49" s="483"/>
      <c r="AX49" s="483"/>
      <c r="AY49" s="483"/>
      <c r="AZ49" s="483"/>
      <c r="BA49" s="483"/>
      <c r="BB49" s="483"/>
      <c r="BC49" s="483"/>
      <c r="BD49" s="483"/>
      <c r="BE49" s="483"/>
      <c r="BF49" s="483"/>
      <c r="BG49" s="483"/>
      <c r="BH49" s="483"/>
      <c r="BI49" s="483"/>
      <c r="BJ49" s="483"/>
      <c r="BK49" s="483"/>
      <c r="BL49" s="483"/>
      <c r="BM49" s="483"/>
      <c r="BN49" s="483"/>
      <c r="BO49" s="483"/>
      <c r="BP49" s="483"/>
      <c r="BQ49" s="483"/>
      <c r="BR49" s="483"/>
      <c r="BS49" s="483"/>
      <c r="BT49" s="483"/>
      <c r="BU49" s="483"/>
      <c r="BV49" s="483"/>
      <c r="BW49" s="483"/>
      <c r="BX49" s="483"/>
      <c r="BY49" s="483"/>
    </row>
    <row r="50" spans="2:77" ht="15" hidden="1" customHeight="1" x14ac:dyDescent="0.45">
      <c r="B50" s="482" t="s">
        <v>74</v>
      </c>
      <c r="C50" s="483"/>
      <c r="D50" s="483"/>
      <c r="E50" s="483"/>
      <c r="F50" s="483"/>
      <c r="G50" s="531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483"/>
      <c r="AK50" s="483"/>
      <c r="AL50" s="483"/>
      <c r="AM50" s="483"/>
      <c r="AN50" s="483"/>
      <c r="AO50" s="483"/>
      <c r="AP50" s="483"/>
      <c r="AQ50" s="483"/>
      <c r="AR50" s="483"/>
      <c r="AS50" s="483"/>
      <c r="AT50" s="483"/>
      <c r="AU50" s="483"/>
      <c r="AV50" s="483"/>
      <c r="AW50" s="483"/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3"/>
      <c r="BN50" s="483"/>
      <c r="BO50" s="483"/>
      <c r="BP50" s="483"/>
      <c r="BQ50" s="483"/>
      <c r="BR50" s="483"/>
      <c r="BS50" s="483"/>
      <c r="BT50" s="483"/>
      <c r="BU50" s="483"/>
      <c r="BV50" s="483"/>
      <c r="BW50" s="483"/>
      <c r="BX50" s="483"/>
      <c r="BY50" s="483"/>
    </row>
    <row r="51" spans="2:77" x14ac:dyDescent="0.45">
      <c r="B51" s="482" t="s">
        <v>201</v>
      </c>
      <c r="C51" s="483"/>
      <c r="D51" s="483"/>
      <c r="E51" s="483"/>
      <c r="F51" s="483"/>
      <c r="G51" s="532"/>
      <c r="H51" s="483">
        <v>38741.360842616443</v>
      </c>
      <c r="I51" s="483"/>
      <c r="J51" s="483" t="s">
        <v>261</v>
      </c>
      <c r="K51" s="483"/>
      <c r="L51" s="483" t="s">
        <v>256</v>
      </c>
      <c r="M51" s="483" t="s">
        <v>256</v>
      </c>
      <c r="N51" s="483" t="s">
        <v>256</v>
      </c>
      <c r="O51" s="483" t="s">
        <v>256</v>
      </c>
      <c r="P51" s="483" t="s">
        <v>256</v>
      </c>
      <c r="Q51" s="483" t="s">
        <v>256</v>
      </c>
      <c r="R51" s="483" t="s">
        <v>256</v>
      </c>
      <c r="S51" s="483" t="s">
        <v>256</v>
      </c>
      <c r="T51" s="483" t="s">
        <v>256</v>
      </c>
      <c r="U51" s="483" t="s">
        <v>256</v>
      </c>
      <c r="V51" s="483" t="s">
        <v>256</v>
      </c>
      <c r="W51" s="483" t="s">
        <v>256</v>
      </c>
      <c r="X51" s="483" t="s">
        <v>256</v>
      </c>
      <c r="Y51" s="483" t="s">
        <v>256</v>
      </c>
      <c r="Z51" s="483" t="s">
        <v>256</v>
      </c>
      <c r="AA51" s="483" t="s">
        <v>256</v>
      </c>
      <c r="AB51" s="483" t="s">
        <v>256</v>
      </c>
      <c r="AC51" s="483" t="s">
        <v>256</v>
      </c>
      <c r="AD51" s="483" t="s">
        <v>256</v>
      </c>
      <c r="AE51" s="483" t="s">
        <v>256</v>
      </c>
      <c r="AF51" s="483" t="s">
        <v>256</v>
      </c>
      <c r="AG51" s="483" t="s">
        <v>256</v>
      </c>
      <c r="AH51" s="483" t="s">
        <v>256</v>
      </c>
      <c r="AI51" s="483" t="s">
        <v>256</v>
      </c>
      <c r="AJ51" s="483" t="s">
        <v>256</v>
      </c>
      <c r="AK51" s="483" t="s">
        <v>256</v>
      </c>
      <c r="AL51" s="483" t="s">
        <v>256</v>
      </c>
      <c r="AM51" s="483" t="s">
        <v>256</v>
      </c>
      <c r="AN51" s="483" t="s">
        <v>256</v>
      </c>
      <c r="AO51" s="483" t="s">
        <v>256</v>
      </c>
      <c r="AP51" s="483" t="s">
        <v>256</v>
      </c>
      <c r="AQ51" s="483" t="s">
        <v>256</v>
      </c>
      <c r="AR51" s="483" t="s">
        <v>256</v>
      </c>
      <c r="AS51" s="483" t="s">
        <v>256</v>
      </c>
      <c r="AT51" s="483" t="s">
        <v>256</v>
      </c>
      <c r="AU51" s="483" t="s">
        <v>256</v>
      </c>
      <c r="AV51" s="483" t="s">
        <v>256</v>
      </c>
      <c r="AW51" s="483" t="s">
        <v>256</v>
      </c>
      <c r="AX51" s="483" t="s">
        <v>256</v>
      </c>
      <c r="AY51" s="483" t="s">
        <v>256</v>
      </c>
      <c r="AZ51" s="483" t="s">
        <v>256</v>
      </c>
      <c r="BA51" s="483" t="s">
        <v>256</v>
      </c>
      <c r="BB51" s="483"/>
      <c r="BC51" s="483"/>
      <c r="BD51" s="483"/>
      <c r="BE51" s="483"/>
      <c r="BF51" s="483"/>
      <c r="BG51" s="483"/>
      <c r="BH51" s="483"/>
      <c r="BI51" s="483"/>
      <c r="BJ51" s="483"/>
      <c r="BK51" s="483"/>
      <c r="BL51" s="483"/>
      <c r="BM51" s="483"/>
      <c r="BN51" s="483"/>
      <c r="BO51" s="483"/>
      <c r="BP51" s="483"/>
      <c r="BQ51" s="483"/>
      <c r="BR51" s="483"/>
      <c r="BS51" s="483"/>
      <c r="BT51" s="483"/>
      <c r="BU51" s="483"/>
      <c r="BV51" s="483"/>
      <c r="BW51" s="483"/>
      <c r="BX51" s="483"/>
      <c r="BY51" s="483"/>
    </row>
    <row r="52" spans="2:77" x14ac:dyDescent="0.45">
      <c r="B52" s="482" t="s">
        <v>202</v>
      </c>
      <c r="C52" s="483">
        <v>403578.62170576229</v>
      </c>
      <c r="D52" s="483">
        <v>320154.44037864252</v>
      </c>
      <c r="E52" s="483">
        <v>455192.54428668349</v>
      </c>
      <c r="F52" s="483">
        <v>341460.9588252657</v>
      </c>
      <c r="G52" s="496">
        <f>FLOOR(CEILING(SUM(H52:Q52),10000),100000)</f>
        <v>300000</v>
      </c>
      <c r="H52" s="483">
        <v>336891.18263615645</v>
      </c>
      <c r="I52" s="483"/>
      <c r="J52" s="483" t="s">
        <v>261</v>
      </c>
      <c r="K52" s="483"/>
      <c r="L52" s="483" t="s">
        <v>256</v>
      </c>
      <c r="M52" s="483" t="s">
        <v>256</v>
      </c>
      <c r="N52" s="483" t="s">
        <v>256</v>
      </c>
      <c r="O52" s="483" t="s">
        <v>256</v>
      </c>
      <c r="P52" s="483" t="s">
        <v>256</v>
      </c>
      <c r="Q52" s="483" t="s">
        <v>256</v>
      </c>
      <c r="R52" s="483" t="s">
        <v>256</v>
      </c>
      <c r="S52" s="483" t="s">
        <v>256</v>
      </c>
      <c r="T52" s="483" t="s">
        <v>256</v>
      </c>
      <c r="U52" s="483" t="s">
        <v>256</v>
      </c>
      <c r="V52" s="483" t="s">
        <v>256</v>
      </c>
      <c r="W52" s="483" t="s">
        <v>256</v>
      </c>
      <c r="X52" s="483" t="s">
        <v>256</v>
      </c>
      <c r="Y52" s="483" t="s">
        <v>256</v>
      </c>
      <c r="Z52" s="483" t="s">
        <v>256</v>
      </c>
      <c r="AA52" s="483" t="s">
        <v>256</v>
      </c>
      <c r="AB52" s="483" t="s">
        <v>256</v>
      </c>
      <c r="AC52" s="483" t="s">
        <v>256</v>
      </c>
      <c r="AD52" s="483" t="s">
        <v>256</v>
      </c>
      <c r="AE52" s="483" t="s">
        <v>256</v>
      </c>
      <c r="AF52" s="483" t="s">
        <v>256</v>
      </c>
      <c r="AG52" s="483" t="s">
        <v>256</v>
      </c>
      <c r="AH52" s="483" t="s">
        <v>256</v>
      </c>
      <c r="AI52" s="483" t="s">
        <v>256</v>
      </c>
      <c r="AJ52" s="483" t="s">
        <v>256</v>
      </c>
      <c r="AK52" s="483" t="s">
        <v>256</v>
      </c>
      <c r="AL52" s="483" t="s">
        <v>256</v>
      </c>
      <c r="AM52" s="483" t="s">
        <v>256</v>
      </c>
      <c r="AN52" s="483" t="s">
        <v>256</v>
      </c>
      <c r="AO52" s="483" t="s">
        <v>256</v>
      </c>
      <c r="AP52" s="483" t="s">
        <v>256</v>
      </c>
      <c r="AQ52" s="483" t="s">
        <v>256</v>
      </c>
      <c r="AR52" s="483" t="s">
        <v>256</v>
      </c>
      <c r="AS52" s="483" t="s">
        <v>256</v>
      </c>
      <c r="AT52" s="483" t="s">
        <v>256</v>
      </c>
      <c r="AU52" s="483" t="s">
        <v>256</v>
      </c>
      <c r="AV52" s="483" t="s">
        <v>256</v>
      </c>
      <c r="AW52" s="483" t="s">
        <v>256</v>
      </c>
      <c r="AX52" s="483" t="s">
        <v>256</v>
      </c>
      <c r="AY52" s="483" t="s">
        <v>256</v>
      </c>
      <c r="AZ52" s="483" t="s">
        <v>256</v>
      </c>
      <c r="BA52" s="483" t="s">
        <v>256</v>
      </c>
      <c r="BB52" s="483"/>
      <c r="BC52" s="483"/>
      <c r="BD52" s="483"/>
      <c r="BE52" s="483"/>
      <c r="BF52" s="483"/>
      <c r="BG52" s="483"/>
      <c r="BH52" s="483"/>
      <c r="BI52" s="483"/>
      <c r="BJ52" s="483"/>
      <c r="BK52" s="483"/>
      <c r="BL52" s="483"/>
      <c r="BM52" s="483"/>
      <c r="BN52" s="483"/>
      <c r="BO52" s="483"/>
      <c r="BP52" s="483"/>
      <c r="BQ52" s="483"/>
      <c r="BR52" s="483"/>
      <c r="BS52" s="483"/>
      <c r="BT52" s="483"/>
      <c r="BU52" s="483"/>
      <c r="BV52" s="483"/>
      <c r="BW52" s="483"/>
      <c r="BX52" s="483"/>
      <c r="BY52" s="483"/>
    </row>
    <row r="53" spans="2:77" x14ac:dyDescent="0.45">
      <c r="B53" s="482" t="s">
        <v>203</v>
      </c>
      <c r="C53" s="483">
        <v>65778.424318964142</v>
      </c>
      <c r="D53" s="483">
        <v>73825.983040892126</v>
      </c>
      <c r="E53" s="483">
        <v>82396.550727722482</v>
      </c>
      <c r="F53" s="483">
        <v>98642.15785319054</v>
      </c>
      <c r="G53" s="496">
        <f>FLOOR(CEILING(SUM(H53:Q53),100000),10000)</f>
        <v>200000</v>
      </c>
      <c r="H53" s="483">
        <v>112033.17218075503</v>
      </c>
      <c r="I53" s="483"/>
      <c r="J53" s="483" t="s">
        <v>261</v>
      </c>
      <c r="K53" s="483"/>
      <c r="L53" s="483" t="s">
        <v>256</v>
      </c>
      <c r="M53" s="483" t="s">
        <v>256</v>
      </c>
      <c r="N53" s="483" t="s">
        <v>256</v>
      </c>
      <c r="O53" s="483" t="s">
        <v>256</v>
      </c>
      <c r="P53" s="483" t="s">
        <v>256</v>
      </c>
      <c r="Q53" s="483" t="s">
        <v>256</v>
      </c>
      <c r="R53" s="483" t="s">
        <v>256</v>
      </c>
      <c r="S53" s="483" t="s">
        <v>256</v>
      </c>
      <c r="T53" s="483" t="s">
        <v>256</v>
      </c>
      <c r="U53" s="483" t="s">
        <v>256</v>
      </c>
      <c r="V53" s="483" t="s">
        <v>256</v>
      </c>
      <c r="W53" s="483" t="s">
        <v>256</v>
      </c>
      <c r="X53" s="483" t="s">
        <v>256</v>
      </c>
      <c r="Y53" s="483" t="s">
        <v>256</v>
      </c>
      <c r="Z53" s="483" t="s">
        <v>256</v>
      </c>
      <c r="AA53" s="483" t="s">
        <v>256</v>
      </c>
      <c r="AB53" s="483" t="s">
        <v>256</v>
      </c>
      <c r="AC53" s="483" t="s">
        <v>256</v>
      </c>
      <c r="AD53" s="483" t="s">
        <v>256</v>
      </c>
      <c r="AE53" s="483" t="s">
        <v>256</v>
      </c>
      <c r="AF53" s="483" t="s">
        <v>256</v>
      </c>
      <c r="AG53" s="483" t="s">
        <v>256</v>
      </c>
      <c r="AH53" s="483" t="s">
        <v>256</v>
      </c>
      <c r="AI53" s="483" t="s">
        <v>256</v>
      </c>
      <c r="AJ53" s="483" t="s">
        <v>256</v>
      </c>
      <c r="AK53" s="483" t="s">
        <v>256</v>
      </c>
      <c r="AL53" s="483" t="s">
        <v>256</v>
      </c>
      <c r="AM53" s="483" t="s">
        <v>256</v>
      </c>
      <c r="AN53" s="483" t="s">
        <v>256</v>
      </c>
      <c r="AO53" s="483" t="s">
        <v>256</v>
      </c>
      <c r="AP53" s="483" t="s">
        <v>256</v>
      </c>
      <c r="AQ53" s="483" t="s">
        <v>256</v>
      </c>
      <c r="AR53" s="483" t="s">
        <v>256</v>
      </c>
      <c r="AS53" s="483" t="s">
        <v>256</v>
      </c>
      <c r="AT53" s="483" t="s">
        <v>256</v>
      </c>
      <c r="AU53" s="483" t="s">
        <v>256</v>
      </c>
      <c r="AV53" s="483" t="s">
        <v>256</v>
      </c>
      <c r="AW53" s="483" t="s">
        <v>256</v>
      </c>
      <c r="AX53" s="483" t="s">
        <v>256</v>
      </c>
      <c r="AY53" s="483" t="s">
        <v>256</v>
      </c>
      <c r="AZ53" s="483" t="s">
        <v>256</v>
      </c>
      <c r="BA53" s="483" t="s">
        <v>256</v>
      </c>
      <c r="BB53" s="483"/>
      <c r="BC53" s="483"/>
      <c r="BD53" s="483"/>
      <c r="BE53" s="483"/>
      <c r="BF53" s="483"/>
      <c r="BG53" s="483"/>
      <c r="BH53" s="483"/>
      <c r="BI53" s="483"/>
      <c r="BJ53" s="483"/>
      <c r="BK53" s="483"/>
      <c r="BL53" s="483"/>
      <c r="BM53" s="483"/>
      <c r="BN53" s="483"/>
      <c r="BO53" s="483"/>
      <c r="BP53" s="483"/>
      <c r="BQ53" s="483"/>
      <c r="BR53" s="483"/>
      <c r="BS53" s="483"/>
      <c r="BT53" s="483"/>
      <c r="BU53" s="483"/>
      <c r="BV53" s="483"/>
      <c r="BW53" s="483"/>
      <c r="BX53" s="483"/>
      <c r="BY53" s="483"/>
    </row>
    <row r="54" spans="2:77" x14ac:dyDescent="0.45">
      <c r="B54" s="482" t="s">
        <v>73</v>
      </c>
      <c r="C54" s="483">
        <v>43008.838207050016</v>
      </c>
      <c r="D54" s="483">
        <v>112805.09167365677</v>
      </c>
      <c r="E54" s="483">
        <v>88593.73256283997</v>
      </c>
      <c r="F54" s="483">
        <v>103709.3641542374</v>
      </c>
      <c r="G54" s="496">
        <f>FLOOR(CEILING(SUM(H54:Q54),10000),100000)</f>
        <v>100000</v>
      </c>
      <c r="H54" s="483">
        <v>101309.72819193074</v>
      </c>
      <c r="I54" s="483"/>
      <c r="J54" s="483" t="s">
        <v>261</v>
      </c>
      <c r="K54" s="483"/>
      <c r="L54" s="483" t="s">
        <v>256</v>
      </c>
      <c r="M54" s="483" t="s">
        <v>256</v>
      </c>
      <c r="N54" s="483" t="s">
        <v>256</v>
      </c>
      <c r="O54" s="483" t="s">
        <v>256</v>
      </c>
      <c r="P54" s="483" t="s">
        <v>256</v>
      </c>
      <c r="Q54" s="483" t="s">
        <v>256</v>
      </c>
      <c r="R54" s="483" t="s">
        <v>256</v>
      </c>
      <c r="S54" s="483" t="s">
        <v>256</v>
      </c>
      <c r="T54" s="483" t="s">
        <v>256</v>
      </c>
      <c r="U54" s="483" t="s">
        <v>256</v>
      </c>
      <c r="V54" s="483" t="s">
        <v>256</v>
      </c>
      <c r="W54" s="483" t="s">
        <v>256</v>
      </c>
      <c r="X54" s="483" t="s">
        <v>256</v>
      </c>
      <c r="Y54" s="483" t="s">
        <v>256</v>
      </c>
      <c r="Z54" s="483" t="s">
        <v>256</v>
      </c>
      <c r="AA54" s="483" t="s">
        <v>256</v>
      </c>
      <c r="AB54" s="483" t="s">
        <v>256</v>
      </c>
      <c r="AC54" s="483" t="s">
        <v>256</v>
      </c>
      <c r="AD54" s="483" t="s">
        <v>256</v>
      </c>
      <c r="AE54" s="483" t="s">
        <v>256</v>
      </c>
      <c r="AF54" s="483" t="s">
        <v>256</v>
      </c>
      <c r="AG54" s="483" t="s">
        <v>256</v>
      </c>
      <c r="AH54" s="483" t="s">
        <v>256</v>
      </c>
      <c r="AI54" s="483" t="s">
        <v>256</v>
      </c>
      <c r="AJ54" s="483" t="s">
        <v>256</v>
      </c>
      <c r="AK54" s="483" t="s">
        <v>256</v>
      </c>
      <c r="AL54" s="483" t="s">
        <v>256</v>
      </c>
      <c r="AM54" s="483" t="s">
        <v>256</v>
      </c>
      <c r="AN54" s="483" t="s">
        <v>256</v>
      </c>
      <c r="AO54" s="483" t="s">
        <v>256</v>
      </c>
      <c r="AP54" s="483" t="s">
        <v>256</v>
      </c>
      <c r="AQ54" s="483" t="s">
        <v>256</v>
      </c>
      <c r="AR54" s="483" t="s">
        <v>256</v>
      </c>
      <c r="AS54" s="483" t="s">
        <v>256</v>
      </c>
      <c r="AT54" s="483" t="s">
        <v>256</v>
      </c>
      <c r="AU54" s="483" t="s">
        <v>256</v>
      </c>
      <c r="AV54" s="483" t="s">
        <v>256</v>
      </c>
      <c r="AW54" s="483" t="s">
        <v>256</v>
      </c>
      <c r="AX54" s="483" t="s">
        <v>256</v>
      </c>
      <c r="AY54" s="483" t="s">
        <v>256</v>
      </c>
      <c r="AZ54" s="483" t="s">
        <v>256</v>
      </c>
      <c r="BA54" s="483" t="s">
        <v>256</v>
      </c>
      <c r="BB54" s="483"/>
      <c r="BC54" s="483"/>
      <c r="BD54" s="483"/>
      <c r="BE54" s="483"/>
      <c r="BF54" s="483"/>
      <c r="BG54" s="483"/>
      <c r="BH54" s="483"/>
      <c r="BI54" s="483"/>
      <c r="BJ54" s="483"/>
      <c r="BK54" s="483"/>
      <c r="BL54" s="483"/>
      <c r="BM54" s="483"/>
      <c r="BN54" s="483"/>
      <c r="BO54" s="483"/>
      <c r="BP54" s="483"/>
      <c r="BQ54" s="483"/>
      <c r="BR54" s="483"/>
      <c r="BS54" s="483"/>
      <c r="BT54" s="483"/>
      <c r="BU54" s="483"/>
      <c r="BV54" s="483"/>
      <c r="BW54" s="483"/>
      <c r="BX54" s="483"/>
      <c r="BY54" s="483"/>
    </row>
    <row r="55" spans="2:77" x14ac:dyDescent="0.45">
      <c r="B55" s="482" t="s">
        <v>67</v>
      </c>
      <c r="C55" s="497">
        <v>0</v>
      </c>
      <c r="D55" s="497">
        <v>36178.790680902857</v>
      </c>
      <c r="E55" s="497">
        <v>43134.68593238428</v>
      </c>
      <c r="F55" s="497">
        <v>32244.307606547263</v>
      </c>
      <c r="G55" s="496">
        <f>FLOOR(CEILING(SUM(H55:Q55),10000),100000)</f>
        <v>100000</v>
      </c>
      <c r="H55" s="497">
        <v>136042.01193260777</v>
      </c>
      <c r="I55" s="497"/>
      <c r="J55" s="497" t="s">
        <v>261</v>
      </c>
      <c r="K55" s="497"/>
      <c r="L55" s="497" t="s">
        <v>256</v>
      </c>
      <c r="M55" s="497" t="s">
        <v>256</v>
      </c>
      <c r="N55" s="497" t="s">
        <v>256</v>
      </c>
      <c r="O55" s="497" t="s">
        <v>256</v>
      </c>
      <c r="P55" s="497" t="s">
        <v>256</v>
      </c>
      <c r="Q55" s="497" t="s">
        <v>256</v>
      </c>
      <c r="R55" s="497" t="s">
        <v>256</v>
      </c>
      <c r="S55" s="497" t="s">
        <v>256</v>
      </c>
      <c r="T55" s="497" t="s">
        <v>256</v>
      </c>
      <c r="U55" s="497" t="s">
        <v>256</v>
      </c>
      <c r="V55" s="497" t="s">
        <v>256</v>
      </c>
      <c r="W55" s="497" t="s">
        <v>256</v>
      </c>
      <c r="X55" s="497" t="s">
        <v>256</v>
      </c>
      <c r="Y55" s="497" t="s">
        <v>256</v>
      </c>
      <c r="Z55" s="497" t="s">
        <v>256</v>
      </c>
      <c r="AA55" s="497" t="s">
        <v>256</v>
      </c>
      <c r="AB55" s="497" t="s">
        <v>256</v>
      </c>
      <c r="AC55" s="497" t="s">
        <v>256</v>
      </c>
      <c r="AD55" s="497" t="s">
        <v>256</v>
      </c>
      <c r="AE55" s="497" t="s">
        <v>256</v>
      </c>
      <c r="AF55" s="497" t="s">
        <v>256</v>
      </c>
      <c r="AG55" s="497" t="s">
        <v>256</v>
      </c>
      <c r="AH55" s="497" t="s">
        <v>256</v>
      </c>
      <c r="AI55" s="497" t="s">
        <v>256</v>
      </c>
      <c r="AJ55" s="497" t="s">
        <v>256</v>
      </c>
      <c r="AK55" s="497" t="s">
        <v>256</v>
      </c>
      <c r="AL55" s="497" t="s">
        <v>256</v>
      </c>
      <c r="AM55" s="497" t="s">
        <v>256</v>
      </c>
      <c r="AN55" s="497" t="s">
        <v>256</v>
      </c>
      <c r="AO55" s="497" t="s">
        <v>256</v>
      </c>
      <c r="AP55" s="497" t="s">
        <v>256</v>
      </c>
      <c r="AQ55" s="497" t="s">
        <v>256</v>
      </c>
      <c r="AR55" s="497" t="s">
        <v>256</v>
      </c>
      <c r="AS55" s="497" t="s">
        <v>256</v>
      </c>
      <c r="AT55" s="497" t="s">
        <v>256</v>
      </c>
      <c r="AU55" s="497" t="s">
        <v>256</v>
      </c>
      <c r="AV55" s="497" t="s">
        <v>256</v>
      </c>
      <c r="AW55" s="497" t="s">
        <v>256</v>
      </c>
      <c r="AX55" s="497" t="s">
        <v>256</v>
      </c>
      <c r="AY55" s="497" t="s">
        <v>256</v>
      </c>
      <c r="AZ55" s="497" t="s">
        <v>256</v>
      </c>
      <c r="BA55" s="497" t="s">
        <v>256</v>
      </c>
      <c r="BB55" s="497"/>
      <c r="BC55" s="497"/>
      <c r="BD55" s="497"/>
      <c r="BE55" s="497"/>
      <c r="BF55" s="497"/>
      <c r="BG55" s="497"/>
      <c r="BH55" s="497"/>
      <c r="BI55" s="497"/>
      <c r="BJ55" s="497"/>
      <c r="BK55" s="497"/>
      <c r="BL55" s="497"/>
      <c r="BM55" s="497"/>
      <c r="BN55" s="497"/>
      <c r="BO55" s="497"/>
      <c r="BP55" s="497"/>
      <c r="BQ55" s="497"/>
      <c r="BR55" s="497"/>
      <c r="BS55" s="497"/>
      <c r="BT55" s="497"/>
      <c r="BU55" s="497"/>
      <c r="BV55" s="497"/>
      <c r="BW55" s="497"/>
      <c r="BX55" s="497"/>
      <c r="BY55" s="497"/>
    </row>
    <row r="56" spans="2:77" x14ac:dyDescent="0.45">
      <c r="B56" s="482" t="s">
        <v>69</v>
      </c>
      <c r="C56" s="497">
        <v>20117.095924689798</v>
      </c>
      <c r="D56" s="497">
        <v>117284.66438509761</v>
      </c>
      <c r="E56" s="497">
        <v>162979.5202871061</v>
      </c>
      <c r="F56" s="497">
        <v>107891.76385144179</v>
      </c>
      <c r="G56" s="496">
        <f>FLOOR(CEILING(SUM(H56:Q56),10000),100000)</f>
        <v>100000</v>
      </c>
      <c r="H56" s="497">
        <v>172715.02480764419</v>
      </c>
      <c r="I56" s="497"/>
      <c r="J56" s="497" t="s">
        <v>261</v>
      </c>
      <c r="K56" s="497"/>
      <c r="L56" s="497" t="s">
        <v>256</v>
      </c>
      <c r="M56" s="497" t="s">
        <v>256</v>
      </c>
      <c r="N56" s="497" t="s">
        <v>256</v>
      </c>
      <c r="O56" s="497" t="s">
        <v>256</v>
      </c>
      <c r="P56" s="497" t="s">
        <v>256</v>
      </c>
      <c r="Q56" s="497" t="s">
        <v>256</v>
      </c>
      <c r="R56" s="497" t="s">
        <v>256</v>
      </c>
      <c r="S56" s="497" t="s">
        <v>256</v>
      </c>
      <c r="T56" s="497" t="s">
        <v>256</v>
      </c>
      <c r="U56" s="497" t="s">
        <v>256</v>
      </c>
      <c r="V56" s="497" t="s">
        <v>256</v>
      </c>
      <c r="W56" s="497" t="s">
        <v>256</v>
      </c>
      <c r="X56" s="497" t="s">
        <v>256</v>
      </c>
      <c r="Y56" s="497" t="s">
        <v>256</v>
      </c>
      <c r="Z56" s="497" t="s">
        <v>256</v>
      </c>
      <c r="AA56" s="497" t="s">
        <v>256</v>
      </c>
      <c r="AB56" s="497" t="s">
        <v>256</v>
      </c>
      <c r="AC56" s="497" t="s">
        <v>256</v>
      </c>
      <c r="AD56" s="497" t="s">
        <v>256</v>
      </c>
      <c r="AE56" s="497" t="s">
        <v>256</v>
      </c>
      <c r="AF56" s="497" t="s">
        <v>256</v>
      </c>
      <c r="AG56" s="497" t="s">
        <v>256</v>
      </c>
      <c r="AH56" s="497" t="s">
        <v>256</v>
      </c>
      <c r="AI56" s="497" t="s">
        <v>256</v>
      </c>
      <c r="AJ56" s="497" t="s">
        <v>256</v>
      </c>
      <c r="AK56" s="497" t="s">
        <v>256</v>
      </c>
      <c r="AL56" s="497" t="s">
        <v>256</v>
      </c>
      <c r="AM56" s="497" t="s">
        <v>256</v>
      </c>
      <c r="AN56" s="497" t="s">
        <v>256</v>
      </c>
      <c r="AO56" s="497" t="s">
        <v>256</v>
      </c>
      <c r="AP56" s="497" t="s">
        <v>256</v>
      </c>
      <c r="AQ56" s="497" t="s">
        <v>256</v>
      </c>
      <c r="AR56" s="497" t="s">
        <v>256</v>
      </c>
      <c r="AS56" s="497" t="s">
        <v>256</v>
      </c>
      <c r="AT56" s="497" t="s">
        <v>256</v>
      </c>
      <c r="AU56" s="497" t="s">
        <v>256</v>
      </c>
      <c r="AV56" s="497" t="s">
        <v>256</v>
      </c>
      <c r="AW56" s="497" t="s">
        <v>256</v>
      </c>
      <c r="AX56" s="497" t="s">
        <v>256</v>
      </c>
      <c r="AY56" s="497" t="s">
        <v>256</v>
      </c>
      <c r="AZ56" s="497" t="s">
        <v>256</v>
      </c>
      <c r="BA56" s="497" t="s">
        <v>256</v>
      </c>
      <c r="BB56" s="497"/>
      <c r="BC56" s="497"/>
      <c r="BD56" s="497"/>
      <c r="BE56" s="497"/>
      <c r="BF56" s="497"/>
      <c r="BG56" s="497"/>
      <c r="BH56" s="497"/>
      <c r="BI56" s="497"/>
      <c r="BJ56" s="497"/>
      <c r="BK56" s="497"/>
      <c r="BL56" s="497"/>
      <c r="BM56" s="497"/>
      <c r="BN56" s="497"/>
      <c r="BO56" s="497"/>
      <c r="BP56" s="497"/>
      <c r="BQ56" s="497"/>
      <c r="BR56" s="497"/>
      <c r="BS56" s="497"/>
      <c r="BT56" s="497"/>
      <c r="BU56" s="497"/>
      <c r="BV56" s="497"/>
      <c r="BW56" s="497"/>
      <c r="BX56" s="497"/>
      <c r="BY56" s="497"/>
    </row>
    <row r="57" spans="2:77" x14ac:dyDescent="0.45">
      <c r="B57" s="482" t="s">
        <v>68</v>
      </c>
      <c r="C57" s="497">
        <v>0</v>
      </c>
      <c r="D57" s="497">
        <v>11628.719960521117</v>
      </c>
      <c r="E57" s="497">
        <v>364.21345630671976</v>
      </c>
      <c r="F57" s="497">
        <v>21833.352688640411</v>
      </c>
      <c r="G57" s="496">
        <f>FLOOR(CEILING(SUM(H57:Q57),100000),100000)</f>
        <v>100000</v>
      </c>
      <c r="H57" s="497">
        <v>63819.589349700735</v>
      </c>
      <c r="I57" s="497"/>
      <c r="J57" s="497" t="s">
        <v>261</v>
      </c>
      <c r="K57" s="497"/>
      <c r="L57" s="497" t="s">
        <v>256</v>
      </c>
      <c r="M57" s="497" t="s">
        <v>256</v>
      </c>
      <c r="N57" s="497" t="s">
        <v>256</v>
      </c>
      <c r="O57" s="497" t="s">
        <v>256</v>
      </c>
      <c r="P57" s="497" t="s">
        <v>256</v>
      </c>
      <c r="Q57" s="497" t="s">
        <v>256</v>
      </c>
      <c r="R57" s="497" t="s">
        <v>256</v>
      </c>
      <c r="S57" s="497" t="s">
        <v>256</v>
      </c>
      <c r="T57" s="497" t="s">
        <v>256</v>
      </c>
      <c r="U57" s="497" t="s">
        <v>256</v>
      </c>
      <c r="V57" s="497" t="s">
        <v>256</v>
      </c>
      <c r="W57" s="497" t="s">
        <v>256</v>
      </c>
      <c r="X57" s="497" t="s">
        <v>256</v>
      </c>
      <c r="Y57" s="497" t="s">
        <v>256</v>
      </c>
      <c r="Z57" s="497" t="s">
        <v>256</v>
      </c>
      <c r="AA57" s="497" t="s">
        <v>256</v>
      </c>
      <c r="AB57" s="497" t="s">
        <v>256</v>
      </c>
      <c r="AC57" s="497" t="s">
        <v>256</v>
      </c>
      <c r="AD57" s="497" t="s">
        <v>256</v>
      </c>
      <c r="AE57" s="497" t="s">
        <v>256</v>
      </c>
      <c r="AF57" s="497" t="s">
        <v>256</v>
      </c>
      <c r="AG57" s="497" t="s">
        <v>256</v>
      </c>
      <c r="AH57" s="497" t="s">
        <v>256</v>
      </c>
      <c r="AI57" s="497" t="s">
        <v>256</v>
      </c>
      <c r="AJ57" s="497" t="s">
        <v>256</v>
      </c>
      <c r="AK57" s="497" t="s">
        <v>256</v>
      </c>
      <c r="AL57" s="497" t="s">
        <v>256</v>
      </c>
      <c r="AM57" s="497" t="s">
        <v>256</v>
      </c>
      <c r="AN57" s="497" t="s">
        <v>256</v>
      </c>
      <c r="AO57" s="497" t="s">
        <v>256</v>
      </c>
      <c r="AP57" s="497" t="s">
        <v>256</v>
      </c>
      <c r="AQ57" s="497" t="s">
        <v>256</v>
      </c>
      <c r="AR57" s="497" t="s">
        <v>256</v>
      </c>
      <c r="AS57" s="497" t="s">
        <v>256</v>
      </c>
      <c r="AT57" s="497" t="s">
        <v>256</v>
      </c>
      <c r="AU57" s="497" t="s">
        <v>256</v>
      </c>
      <c r="AV57" s="497" t="s">
        <v>256</v>
      </c>
      <c r="AW57" s="497" t="s">
        <v>256</v>
      </c>
      <c r="AX57" s="497" t="s">
        <v>256</v>
      </c>
      <c r="AY57" s="497" t="s">
        <v>256</v>
      </c>
      <c r="AZ57" s="497" t="s">
        <v>256</v>
      </c>
      <c r="BA57" s="497" t="s">
        <v>256</v>
      </c>
      <c r="BB57" s="497"/>
      <c r="BC57" s="497"/>
      <c r="BD57" s="497"/>
      <c r="BE57" s="497"/>
      <c r="BF57" s="497"/>
      <c r="BG57" s="497"/>
      <c r="BH57" s="497"/>
      <c r="BI57" s="497"/>
      <c r="BJ57" s="497"/>
      <c r="BK57" s="497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7"/>
      <c r="BW57" s="497"/>
      <c r="BX57" s="497"/>
      <c r="BY57" s="497"/>
    </row>
    <row r="58" spans="2:77" x14ac:dyDescent="0.45">
      <c r="B58" s="482" t="s">
        <v>231</v>
      </c>
      <c r="C58" s="498"/>
      <c r="D58" s="498"/>
      <c r="E58" s="498"/>
      <c r="F58" s="498"/>
      <c r="G58" s="496">
        <f>FLOOR(CEILING(SUM(H58:Q58),10000),100000)</f>
        <v>0</v>
      </c>
      <c r="H58" s="498"/>
      <c r="I58" s="498"/>
      <c r="J58" s="498" t="s">
        <v>261</v>
      </c>
      <c r="K58" s="498"/>
      <c r="L58" s="498" t="s">
        <v>256</v>
      </c>
      <c r="M58" s="498" t="s">
        <v>256</v>
      </c>
      <c r="N58" s="498" t="s">
        <v>256</v>
      </c>
      <c r="O58" s="498" t="s">
        <v>256</v>
      </c>
      <c r="P58" s="498" t="s">
        <v>256</v>
      </c>
      <c r="Q58" s="498" t="s">
        <v>256</v>
      </c>
      <c r="R58" s="498" t="s">
        <v>256</v>
      </c>
      <c r="S58" s="498" t="s">
        <v>256</v>
      </c>
      <c r="T58" s="498" t="s">
        <v>256</v>
      </c>
      <c r="U58" s="498" t="s">
        <v>256</v>
      </c>
      <c r="V58" s="498" t="s">
        <v>256</v>
      </c>
      <c r="W58" s="498" t="s">
        <v>256</v>
      </c>
      <c r="X58" s="498" t="s">
        <v>256</v>
      </c>
      <c r="Y58" s="498" t="s">
        <v>256</v>
      </c>
      <c r="Z58" s="498" t="s">
        <v>256</v>
      </c>
      <c r="AA58" s="498" t="s">
        <v>256</v>
      </c>
      <c r="AB58" s="498" t="s">
        <v>256</v>
      </c>
      <c r="AC58" s="498" t="s">
        <v>256</v>
      </c>
      <c r="AD58" s="498" t="s">
        <v>256</v>
      </c>
      <c r="AE58" s="498" t="s">
        <v>256</v>
      </c>
      <c r="AF58" s="498" t="s">
        <v>256</v>
      </c>
      <c r="AG58" s="498" t="s">
        <v>256</v>
      </c>
      <c r="AH58" s="498" t="s">
        <v>256</v>
      </c>
      <c r="AI58" s="498" t="s">
        <v>256</v>
      </c>
      <c r="AJ58" s="498" t="s">
        <v>256</v>
      </c>
      <c r="AK58" s="498" t="s">
        <v>256</v>
      </c>
      <c r="AL58" s="498" t="s">
        <v>256</v>
      </c>
      <c r="AM58" s="498" t="s">
        <v>256</v>
      </c>
      <c r="AN58" s="498" t="s">
        <v>256</v>
      </c>
      <c r="AO58" s="498" t="s">
        <v>256</v>
      </c>
      <c r="AP58" s="498" t="s">
        <v>256</v>
      </c>
      <c r="AQ58" s="498" t="s">
        <v>256</v>
      </c>
      <c r="AR58" s="498" t="s">
        <v>256</v>
      </c>
      <c r="AS58" s="498" t="s">
        <v>256</v>
      </c>
      <c r="AT58" s="498" t="s">
        <v>256</v>
      </c>
      <c r="AU58" s="498" t="s">
        <v>256</v>
      </c>
      <c r="AV58" s="498" t="s">
        <v>256</v>
      </c>
      <c r="AW58" s="498" t="s">
        <v>256</v>
      </c>
      <c r="AX58" s="498" t="s">
        <v>256</v>
      </c>
      <c r="AY58" s="498" t="s">
        <v>256</v>
      </c>
      <c r="AZ58" s="498" t="s">
        <v>256</v>
      </c>
      <c r="BA58" s="498" t="s">
        <v>256</v>
      </c>
      <c r="BB58" s="499"/>
      <c r="BC58" s="499"/>
      <c r="BD58" s="499"/>
      <c r="BE58" s="499"/>
      <c r="BF58" s="499"/>
      <c r="BG58" s="499"/>
      <c r="BH58" s="499"/>
      <c r="BI58" s="499"/>
      <c r="BJ58" s="499"/>
      <c r="BK58" s="499"/>
      <c r="BL58" s="499"/>
      <c r="BM58" s="499"/>
      <c r="BN58" s="499"/>
      <c r="BO58" s="499"/>
      <c r="BP58" s="499"/>
      <c r="BQ58" s="499"/>
      <c r="BR58" s="499"/>
      <c r="BS58" s="499"/>
      <c r="BT58" s="499"/>
      <c r="BU58" s="499"/>
      <c r="BV58" s="499"/>
      <c r="BW58" s="499"/>
      <c r="BX58" s="499"/>
      <c r="BY58" s="499"/>
    </row>
    <row r="59" spans="2:77" x14ac:dyDescent="0.45">
      <c r="B59" s="482" t="s">
        <v>205</v>
      </c>
      <c r="C59" s="498"/>
      <c r="D59" s="498"/>
      <c r="E59" s="498"/>
      <c r="F59" s="498"/>
      <c r="G59" s="496">
        <f t="shared" ref="G59" si="2">CEILING(SUM(H59:Q59),10000)</f>
        <v>0</v>
      </c>
      <c r="H59" s="498"/>
      <c r="I59" s="498"/>
      <c r="J59" s="498" t="s">
        <v>261</v>
      </c>
      <c r="K59" s="498"/>
      <c r="L59" s="498" t="s">
        <v>256</v>
      </c>
      <c r="M59" s="498" t="s">
        <v>256</v>
      </c>
      <c r="N59" s="498" t="s">
        <v>256</v>
      </c>
      <c r="O59" s="498" t="s">
        <v>256</v>
      </c>
      <c r="P59" s="498" t="s">
        <v>256</v>
      </c>
      <c r="Q59" s="498" t="s">
        <v>256</v>
      </c>
      <c r="R59" s="498" t="s">
        <v>256</v>
      </c>
      <c r="S59" s="498" t="s">
        <v>256</v>
      </c>
      <c r="T59" s="498" t="s">
        <v>256</v>
      </c>
      <c r="U59" s="498" t="s">
        <v>256</v>
      </c>
      <c r="V59" s="498" t="s">
        <v>256</v>
      </c>
      <c r="W59" s="498" t="s">
        <v>256</v>
      </c>
      <c r="X59" s="498" t="s">
        <v>256</v>
      </c>
      <c r="Y59" s="498" t="s">
        <v>256</v>
      </c>
      <c r="Z59" s="498" t="s">
        <v>256</v>
      </c>
      <c r="AA59" s="498" t="s">
        <v>256</v>
      </c>
      <c r="AB59" s="498" t="s">
        <v>256</v>
      </c>
      <c r="AC59" s="498" t="s">
        <v>256</v>
      </c>
      <c r="AD59" s="498" t="s">
        <v>256</v>
      </c>
      <c r="AE59" s="498" t="s">
        <v>256</v>
      </c>
      <c r="AF59" s="498" t="s">
        <v>256</v>
      </c>
      <c r="AG59" s="498" t="s">
        <v>256</v>
      </c>
      <c r="AH59" s="498" t="s">
        <v>256</v>
      </c>
      <c r="AI59" s="498" t="s">
        <v>256</v>
      </c>
      <c r="AJ59" s="498" t="s">
        <v>256</v>
      </c>
      <c r="AK59" s="498" t="s">
        <v>256</v>
      </c>
      <c r="AL59" s="498" t="s">
        <v>256</v>
      </c>
      <c r="AM59" s="498" t="s">
        <v>256</v>
      </c>
      <c r="AN59" s="498" t="s">
        <v>256</v>
      </c>
      <c r="AO59" s="498" t="s">
        <v>256</v>
      </c>
      <c r="AP59" s="498" t="s">
        <v>256</v>
      </c>
      <c r="AQ59" s="498" t="s">
        <v>256</v>
      </c>
      <c r="AR59" s="498" t="s">
        <v>256</v>
      </c>
      <c r="AS59" s="498" t="s">
        <v>256</v>
      </c>
      <c r="AT59" s="498" t="s">
        <v>256</v>
      </c>
      <c r="AU59" s="498" t="s">
        <v>256</v>
      </c>
      <c r="AV59" s="498" t="s">
        <v>256</v>
      </c>
      <c r="AW59" s="498" t="s">
        <v>256</v>
      </c>
      <c r="AX59" s="498" t="s">
        <v>256</v>
      </c>
      <c r="AY59" s="498" t="s">
        <v>256</v>
      </c>
      <c r="AZ59" s="498" t="s">
        <v>256</v>
      </c>
      <c r="BA59" s="498" t="s">
        <v>256</v>
      </c>
      <c r="BB59" s="499"/>
      <c r="BC59" s="499"/>
      <c r="BD59" s="499"/>
      <c r="BE59" s="499"/>
      <c r="BF59" s="499"/>
      <c r="BG59" s="499"/>
      <c r="BH59" s="499"/>
      <c r="BI59" s="499"/>
      <c r="BJ59" s="499"/>
      <c r="BK59" s="499"/>
      <c r="BL59" s="499"/>
      <c r="BM59" s="499"/>
      <c r="BN59" s="499"/>
      <c r="BO59" s="499"/>
      <c r="BP59" s="499"/>
      <c r="BQ59" s="499"/>
      <c r="BR59" s="499"/>
      <c r="BS59" s="499"/>
      <c r="BT59" s="499"/>
      <c r="BU59" s="499"/>
      <c r="BV59" s="499"/>
      <c r="BW59" s="499"/>
      <c r="BX59" s="499"/>
      <c r="BY59" s="499"/>
    </row>
    <row r="60" spans="2:77" ht="6" customHeight="1" x14ac:dyDescent="0.45">
      <c r="B60" s="495"/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3"/>
      <c r="AU60" s="483"/>
      <c r="AV60" s="483"/>
      <c r="AW60" s="483"/>
      <c r="AX60" s="483"/>
      <c r="AY60" s="483"/>
      <c r="AZ60" s="483"/>
      <c r="BA60" s="483"/>
      <c r="BB60" s="483"/>
      <c r="BC60" s="483"/>
      <c r="BD60" s="483"/>
      <c r="BE60" s="483"/>
      <c r="BF60" s="483"/>
      <c r="BG60" s="483"/>
      <c r="BH60" s="483"/>
      <c r="BI60" s="483"/>
      <c r="BJ60" s="483"/>
      <c r="BK60" s="483"/>
      <c r="BL60" s="483"/>
      <c r="BM60" s="483"/>
      <c r="BN60" s="483"/>
      <c r="BO60" s="483"/>
      <c r="BP60" s="483"/>
      <c r="BQ60" s="483"/>
      <c r="BR60" s="483"/>
      <c r="BS60" s="483"/>
      <c r="BT60" s="483"/>
      <c r="BU60" s="483"/>
      <c r="BV60" s="483"/>
      <c r="BW60" s="483"/>
      <c r="BX60" s="483"/>
      <c r="BY60" s="483"/>
    </row>
    <row r="61" spans="2:77" x14ac:dyDescent="0.45">
      <c r="B61" s="495" t="s">
        <v>232</v>
      </c>
      <c r="C61" s="483">
        <f>150000*0.4</f>
        <v>60000</v>
      </c>
      <c r="D61" s="483">
        <v>150000</v>
      </c>
      <c r="E61" s="483">
        <v>150000</v>
      </c>
      <c r="F61" s="483">
        <v>150000</v>
      </c>
      <c r="G61" s="483"/>
      <c r="H61" s="483">
        <v>150000</v>
      </c>
      <c r="I61" s="483"/>
      <c r="J61" s="483" t="s">
        <v>261</v>
      </c>
      <c r="K61" s="483"/>
      <c r="L61" s="483" t="s">
        <v>256</v>
      </c>
      <c r="M61" s="483" t="s">
        <v>256</v>
      </c>
      <c r="N61" s="483" t="s">
        <v>256</v>
      </c>
      <c r="O61" s="483" t="s">
        <v>256</v>
      </c>
      <c r="P61" s="483" t="s">
        <v>256</v>
      </c>
      <c r="Q61" s="483" t="s">
        <v>256</v>
      </c>
      <c r="R61" s="483" t="s">
        <v>256</v>
      </c>
      <c r="S61" s="483" t="s">
        <v>256</v>
      </c>
      <c r="T61" s="483" t="s">
        <v>256</v>
      </c>
      <c r="U61" s="483" t="s">
        <v>256</v>
      </c>
      <c r="V61" s="483" t="s">
        <v>256</v>
      </c>
      <c r="W61" s="483" t="s">
        <v>256</v>
      </c>
      <c r="X61" s="483" t="s">
        <v>256</v>
      </c>
      <c r="Y61" s="483" t="s">
        <v>256</v>
      </c>
      <c r="Z61" s="483" t="s">
        <v>256</v>
      </c>
      <c r="AA61" s="483" t="s">
        <v>256</v>
      </c>
      <c r="AB61" s="483" t="s">
        <v>256</v>
      </c>
      <c r="AC61" s="483" t="s">
        <v>256</v>
      </c>
      <c r="AD61" s="483" t="s">
        <v>256</v>
      </c>
      <c r="AE61" s="483" t="s">
        <v>256</v>
      </c>
      <c r="AF61" s="483" t="s">
        <v>256</v>
      </c>
      <c r="AG61" s="483" t="s">
        <v>256</v>
      </c>
      <c r="AH61" s="483" t="s">
        <v>256</v>
      </c>
      <c r="AI61" s="483" t="s">
        <v>256</v>
      </c>
      <c r="AJ61" s="483" t="s">
        <v>256</v>
      </c>
      <c r="AK61" s="483" t="s">
        <v>256</v>
      </c>
      <c r="AL61" s="483" t="s">
        <v>256</v>
      </c>
      <c r="AM61" s="483" t="s">
        <v>256</v>
      </c>
      <c r="AN61" s="483" t="s">
        <v>256</v>
      </c>
      <c r="AO61" s="483" t="s">
        <v>256</v>
      </c>
      <c r="AP61" s="483" t="s">
        <v>256</v>
      </c>
      <c r="AQ61" s="483" t="s">
        <v>256</v>
      </c>
      <c r="AR61" s="483" t="s">
        <v>256</v>
      </c>
      <c r="AS61" s="483" t="s">
        <v>256</v>
      </c>
      <c r="AT61" s="483" t="s">
        <v>256</v>
      </c>
      <c r="AU61" s="483" t="s">
        <v>256</v>
      </c>
      <c r="AV61" s="483" t="s">
        <v>256</v>
      </c>
      <c r="AW61" s="483" t="s">
        <v>256</v>
      </c>
      <c r="AX61" s="483" t="s">
        <v>256</v>
      </c>
      <c r="AY61" s="483" t="s">
        <v>256</v>
      </c>
      <c r="AZ61" s="483" t="s">
        <v>256</v>
      </c>
      <c r="BA61" s="483" t="s">
        <v>256</v>
      </c>
      <c r="BB61" s="483"/>
      <c r="BC61" s="483"/>
      <c r="BD61" s="483"/>
      <c r="BE61" s="483"/>
      <c r="BF61" s="483"/>
      <c r="BG61" s="483"/>
      <c r="BH61" s="483"/>
      <c r="BI61" s="483"/>
      <c r="BJ61" s="483"/>
      <c r="BK61" s="483"/>
      <c r="BL61" s="483"/>
      <c r="BM61" s="483"/>
      <c r="BN61" s="483"/>
      <c r="BO61" s="483"/>
      <c r="BP61" s="483"/>
      <c r="BQ61" s="483"/>
      <c r="BR61" s="483"/>
      <c r="BS61" s="483"/>
      <c r="BT61" s="483"/>
      <c r="BU61" s="483"/>
      <c r="BV61" s="483"/>
      <c r="BW61" s="483"/>
      <c r="BX61" s="483"/>
      <c r="BY61" s="483"/>
    </row>
    <row r="62" spans="2:77" x14ac:dyDescent="0.45">
      <c r="B62" s="495" t="s">
        <v>233</v>
      </c>
      <c r="C62" s="483">
        <v>10000</v>
      </c>
      <c r="D62" s="483">
        <v>10000</v>
      </c>
      <c r="E62" s="483">
        <v>10000</v>
      </c>
      <c r="F62" s="483">
        <v>10000</v>
      </c>
      <c r="G62" s="483"/>
      <c r="H62" s="483">
        <v>10000</v>
      </c>
      <c r="I62" s="483"/>
      <c r="J62" s="483" t="s">
        <v>261</v>
      </c>
      <c r="K62" s="483"/>
      <c r="L62" s="483" t="s">
        <v>256</v>
      </c>
      <c r="M62" s="483" t="s">
        <v>256</v>
      </c>
      <c r="N62" s="483" t="s">
        <v>256</v>
      </c>
      <c r="O62" s="483" t="s">
        <v>256</v>
      </c>
      <c r="P62" s="483" t="s">
        <v>256</v>
      </c>
      <c r="Q62" s="483" t="s">
        <v>256</v>
      </c>
      <c r="R62" s="483" t="s">
        <v>256</v>
      </c>
      <c r="S62" s="483" t="s">
        <v>256</v>
      </c>
      <c r="T62" s="483" t="s">
        <v>256</v>
      </c>
      <c r="U62" s="483" t="s">
        <v>256</v>
      </c>
      <c r="V62" s="483" t="s">
        <v>256</v>
      </c>
      <c r="W62" s="483" t="s">
        <v>256</v>
      </c>
      <c r="X62" s="483" t="s">
        <v>256</v>
      </c>
      <c r="Y62" s="483" t="s">
        <v>256</v>
      </c>
      <c r="Z62" s="483" t="s">
        <v>256</v>
      </c>
      <c r="AA62" s="483" t="s">
        <v>256</v>
      </c>
      <c r="AB62" s="483" t="s">
        <v>256</v>
      </c>
      <c r="AC62" s="483" t="s">
        <v>256</v>
      </c>
      <c r="AD62" s="483" t="s">
        <v>256</v>
      </c>
      <c r="AE62" s="483" t="s">
        <v>256</v>
      </c>
      <c r="AF62" s="483" t="s">
        <v>256</v>
      </c>
      <c r="AG62" s="483" t="s">
        <v>256</v>
      </c>
      <c r="AH62" s="483" t="s">
        <v>256</v>
      </c>
      <c r="AI62" s="483" t="s">
        <v>256</v>
      </c>
      <c r="AJ62" s="483" t="s">
        <v>256</v>
      </c>
      <c r="AK62" s="483" t="s">
        <v>256</v>
      </c>
      <c r="AL62" s="483" t="s">
        <v>256</v>
      </c>
      <c r="AM62" s="483" t="s">
        <v>256</v>
      </c>
      <c r="AN62" s="483" t="s">
        <v>256</v>
      </c>
      <c r="AO62" s="483" t="s">
        <v>256</v>
      </c>
      <c r="AP62" s="483" t="s">
        <v>256</v>
      </c>
      <c r="AQ62" s="483" t="s">
        <v>256</v>
      </c>
      <c r="AR62" s="483" t="s">
        <v>256</v>
      </c>
      <c r="AS62" s="483" t="s">
        <v>256</v>
      </c>
      <c r="AT62" s="483" t="s">
        <v>256</v>
      </c>
      <c r="AU62" s="483" t="s">
        <v>256</v>
      </c>
      <c r="AV62" s="483" t="s">
        <v>256</v>
      </c>
      <c r="AW62" s="483" t="s">
        <v>256</v>
      </c>
      <c r="AX62" s="483" t="s">
        <v>256</v>
      </c>
      <c r="AY62" s="483" t="s">
        <v>256</v>
      </c>
      <c r="AZ62" s="483" t="s">
        <v>256</v>
      </c>
      <c r="BA62" s="483" t="s">
        <v>256</v>
      </c>
      <c r="BB62" s="483"/>
      <c r="BC62" s="483"/>
      <c r="BD62" s="483"/>
      <c r="BE62" s="483"/>
      <c r="BF62" s="483"/>
      <c r="BG62" s="483"/>
      <c r="BH62" s="483"/>
      <c r="BI62" s="483"/>
      <c r="BJ62" s="483"/>
      <c r="BK62" s="483"/>
      <c r="BL62" s="483"/>
      <c r="BM62" s="483"/>
      <c r="BN62" s="483"/>
      <c r="BO62" s="483"/>
      <c r="BP62" s="483"/>
      <c r="BQ62" s="483"/>
      <c r="BR62" s="483"/>
      <c r="BS62" s="483"/>
      <c r="BT62" s="483"/>
      <c r="BU62" s="483"/>
      <c r="BV62" s="483"/>
      <c r="BW62" s="483"/>
      <c r="BX62" s="483"/>
      <c r="BY62" s="483"/>
    </row>
    <row r="63" spans="2:77" x14ac:dyDescent="0.45">
      <c r="B63" s="500" t="s">
        <v>234</v>
      </c>
      <c r="C63" s="501"/>
      <c r="D63" s="501"/>
      <c r="E63" s="501">
        <v>100000</v>
      </c>
      <c r="F63" s="501">
        <v>100000</v>
      </c>
      <c r="G63" s="501"/>
      <c r="H63" s="501">
        <v>100000</v>
      </c>
      <c r="I63" s="501"/>
      <c r="J63" s="501" t="s">
        <v>261</v>
      </c>
      <c r="K63" s="501"/>
      <c r="L63" s="501" t="s">
        <v>256</v>
      </c>
      <c r="M63" s="501" t="s">
        <v>256</v>
      </c>
      <c r="N63" s="501" t="s">
        <v>256</v>
      </c>
      <c r="O63" s="501" t="s">
        <v>256</v>
      </c>
      <c r="P63" s="501" t="s">
        <v>256</v>
      </c>
      <c r="Q63" s="501" t="s">
        <v>256</v>
      </c>
      <c r="R63" s="501" t="s">
        <v>256</v>
      </c>
      <c r="S63" s="501" t="s">
        <v>256</v>
      </c>
      <c r="T63" s="501" t="s">
        <v>256</v>
      </c>
      <c r="U63" s="501" t="s">
        <v>256</v>
      </c>
      <c r="V63" s="501" t="s">
        <v>256</v>
      </c>
      <c r="W63" s="501" t="s">
        <v>256</v>
      </c>
      <c r="X63" s="501" t="s">
        <v>256</v>
      </c>
      <c r="Y63" s="501" t="s">
        <v>256</v>
      </c>
      <c r="Z63" s="501" t="s">
        <v>256</v>
      </c>
      <c r="AA63" s="501" t="s">
        <v>256</v>
      </c>
      <c r="AB63" s="501" t="s">
        <v>256</v>
      </c>
      <c r="AC63" s="501" t="s">
        <v>256</v>
      </c>
      <c r="AD63" s="501" t="s">
        <v>256</v>
      </c>
      <c r="AE63" s="501" t="s">
        <v>256</v>
      </c>
      <c r="AF63" s="501" t="s">
        <v>256</v>
      </c>
      <c r="AG63" s="501" t="s">
        <v>256</v>
      </c>
      <c r="AH63" s="501" t="s">
        <v>256</v>
      </c>
      <c r="AI63" s="501" t="s">
        <v>256</v>
      </c>
      <c r="AJ63" s="501" t="s">
        <v>256</v>
      </c>
      <c r="AK63" s="501" t="s">
        <v>256</v>
      </c>
      <c r="AL63" s="501" t="s">
        <v>256</v>
      </c>
      <c r="AM63" s="501" t="s">
        <v>256</v>
      </c>
      <c r="AN63" s="501" t="s">
        <v>256</v>
      </c>
      <c r="AO63" s="501" t="s">
        <v>256</v>
      </c>
      <c r="AP63" s="501" t="s">
        <v>256</v>
      </c>
      <c r="AQ63" s="501" t="s">
        <v>256</v>
      </c>
      <c r="AR63" s="501" t="s">
        <v>256</v>
      </c>
      <c r="AS63" s="501" t="s">
        <v>256</v>
      </c>
      <c r="AT63" s="501" t="s">
        <v>256</v>
      </c>
      <c r="AU63" s="501" t="s">
        <v>256</v>
      </c>
      <c r="AV63" s="501" t="s">
        <v>256</v>
      </c>
      <c r="AW63" s="501" t="s">
        <v>256</v>
      </c>
      <c r="AX63" s="501" t="s">
        <v>256</v>
      </c>
      <c r="AY63" s="501" t="s">
        <v>256</v>
      </c>
      <c r="AZ63" s="501" t="s">
        <v>256</v>
      </c>
      <c r="BA63" s="501" t="s">
        <v>256</v>
      </c>
      <c r="BB63" s="501"/>
      <c r="BC63" s="501"/>
      <c r="BD63" s="501"/>
      <c r="BE63" s="501"/>
      <c r="BF63" s="501"/>
      <c r="BG63" s="501"/>
      <c r="BH63" s="501"/>
      <c r="BI63" s="501"/>
      <c r="BJ63" s="501"/>
      <c r="BK63" s="501"/>
      <c r="BL63" s="501"/>
      <c r="BM63" s="501"/>
      <c r="BN63" s="501"/>
      <c r="BO63" s="501"/>
      <c r="BP63" s="501"/>
      <c r="BQ63" s="501"/>
      <c r="BR63" s="501"/>
      <c r="BS63" s="501"/>
      <c r="BT63" s="501"/>
      <c r="BU63" s="501"/>
      <c r="BV63" s="501"/>
      <c r="BW63" s="501"/>
      <c r="BX63" s="501"/>
      <c r="BY63" s="501"/>
    </row>
    <row r="64" spans="2:77" x14ac:dyDescent="0.45">
      <c r="B64" s="500" t="s">
        <v>235</v>
      </c>
      <c r="C64" s="501"/>
      <c r="D64" s="501"/>
      <c r="E64" s="501"/>
      <c r="F64" s="501"/>
      <c r="G64" s="501"/>
      <c r="H64" s="501"/>
      <c r="I64" s="501"/>
      <c r="J64" s="501" t="s">
        <v>261</v>
      </c>
      <c r="K64" s="501"/>
      <c r="L64" s="501" t="s">
        <v>256</v>
      </c>
      <c r="M64" s="501" t="s">
        <v>256</v>
      </c>
      <c r="N64" s="501" t="s">
        <v>256</v>
      </c>
      <c r="O64" s="501" t="s">
        <v>256</v>
      </c>
      <c r="P64" s="501" t="s">
        <v>256</v>
      </c>
      <c r="Q64" s="501" t="s">
        <v>256</v>
      </c>
      <c r="R64" s="501" t="s">
        <v>256</v>
      </c>
      <c r="S64" s="501" t="s">
        <v>256</v>
      </c>
      <c r="T64" s="501" t="s">
        <v>256</v>
      </c>
      <c r="U64" s="501" t="s">
        <v>256</v>
      </c>
      <c r="V64" s="501" t="s">
        <v>256</v>
      </c>
      <c r="W64" s="501" t="s">
        <v>256</v>
      </c>
      <c r="X64" s="501" t="s">
        <v>256</v>
      </c>
      <c r="Y64" s="501" t="s">
        <v>256</v>
      </c>
      <c r="Z64" s="501" t="s">
        <v>256</v>
      </c>
      <c r="AA64" s="501" t="s">
        <v>256</v>
      </c>
      <c r="AB64" s="501" t="s">
        <v>256</v>
      </c>
      <c r="AC64" s="501" t="s">
        <v>256</v>
      </c>
      <c r="AD64" s="501" t="s">
        <v>256</v>
      </c>
      <c r="AE64" s="501" t="s">
        <v>256</v>
      </c>
      <c r="AF64" s="501" t="s">
        <v>256</v>
      </c>
      <c r="AG64" s="501" t="s">
        <v>256</v>
      </c>
      <c r="AH64" s="501" t="s">
        <v>256</v>
      </c>
      <c r="AI64" s="501" t="s">
        <v>256</v>
      </c>
      <c r="AJ64" s="501" t="s">
        <v>256</v>
      </c>
      <c r="AK64" s="501" t="s">
        <v>256</v>
      </c>
      <c r="AL64" s="501" t="s">
        <v>256</v>
      </c>
      <c r="AM64" s="501" t="s">
        <v>256</v>
      </c>
      <c r="AN64" s="501" t="s">
        <v>256</v>
      </c>
      <c r="AO64" s="501" t="s">
        <v>256</v>
      </c>
      <c r="AP64" s="501" t="s">
        <v>256</v>
      </c>
      <c r="AQ64" s="501" t="s">
        <v>256</v>
      </c>
      <c r="AR64" s="501" t="s">
        <v>256</v>
      </c>
      <c r="AS64" s="501" t="s">
        <v>256</v>
      </c>
      <c r="AT64" s="501" t="s">
        <v>256</v>
      </c>
      <c r="AU64" s="501" t="s">
        <v>256</v>
      </c>
      <c r="AV64" s="501" t="s">
        <v>256</v>
      </c>
      <c r="AW64" s="501" t="s">
        <v>256</v>
      </c>
      <c r="AX64" s="501" t="s">
        <v>256</v>
      </c>
      <c r="AY64" s="501" t="s">
        <v>256</v>
      </c>
      <c r="AZ64" s="501" t="s">
        <v>256</v>
      </c>
      <c r="BA64" s="501" t="s">
        <v>256</v>
      </c>
      <c r="BB64" s="501"/>
      <c r="BC64" s="501"/>
      <c r="BD64" s="501"/>
      <c r="BE64" s="501"/>
      <c r="BF64" s="501"/>
      <c r="BG64" s="501"/>
      <c r="BH64" s="501"/>
      <c r="BI64" s="501"/>
      <c r="BJ64" s="501"/>
      <c r="BK64" s="501"/>
      <c r="BL64" s="501"/>
      <c r="BM64" s="501"/>
      <c r="BN64" s="501"/>
      <c r="BO64" s="501"/>
      <c r="BP64" s="501"/>
      <c r="BQ64" s="501"/>
      <c r="BR64" s="501"/>
      <c r="BS64" s="501"/>
      <c r="BT64" s="501"/>
      <c r="BU64" s="501"/>
      <c r="BV64" s="501"/>
      <c r="BW64" s="501"/>
      <c r="BX64" s="501"/>
      <c r="BY64" s="501"/>
    </row>
    <row r="65" spans="2:77" x14ac:dyDescent="0.45">
      <c r="B65" s="495" t="s">
        <v>236</v>
      </c>
      <c r="C65" s="483">
        <v>55000</v>
      </c>
      <c r="D65" s="483">
        <v>55000</v>
      </c>
      <c r="E65" s="483">
        <v>55000</v>
      </c>
      <c r="F65" s="483">
        <v>55000</v>
      </c>
      <c r="G65" s="483"/>
      <c r="H65" s="483">
        <v>55000</v>
      </c>
      <c r="I65" s="483"/>
      <c r="J65" s="483" t="s">
        <v>261</v>
      </c>
      <c r="K65" s="483"/>
      <c r="L65" s="483" t="s">
        <v>256</v>
      </c>
      <c r="M65" s="483" t="s">
        <v>256</v>
      </c>
      <c r="N65" s="483" t="s">
        <v>256</v>
      </c>
      <c r="O65" s="483" t="s">
        <v>256</v>
      </c>
      <c r="P65" s="483" t="s">
        <v>256</v>
      </c>
      <c r="Q65" s="483" t="s">
        <v>256</v>
      </c>
      <c r="R65" s="483" t="s">
        <v>256</v>
      </c>
      <c r="S65" s="483" t="s">
        <v>256</v>
      </c>
      <c r="T65" s="483" t="s">
        <v>256</v>
      </c>
      <c r="U65" s="483" t="s">
        <v>256</v>
      </c>
      <c r="V65" s="483" t="s">
        <v>256</v>
      </c>
      <c r="W65" s="483" t="s">
        <v>256</v>
      </c>
      <c r="X65" s="483" t="s">
        <v>256</v>
      </c>
      <c r="Y65" s="483" t="s">
        <v>256</v>
      </c>
      <c r="Z65" s="483" t="s">
        <v>256</v>
      </c>
      <c r="AA65" s="483" t="s">
        <v>256</v>
      </c>
      <c r="AB65" s="483" t="s">
        <v>256</v>
      </c>
      <c r="AC65" s="483" t="s">
        <v>256</v>
      </c>
      <c r="AD65" s="483" t="s">
        <v>256</v>
      </c>
      <c r="AE65" s="483" t="s">
        <v>256</v>
      </c>
      <c r="AF65" s="483" t="s">
        <v>256</v>
      </c>
      <c r="AG65" s="483" t="s">
        <v>256</v>
      </c>
      <c r="AH65" s="483" t="s">
        <v>256</v>
      </c>
      <c r="AI65" s="483" t="s">
        <v>256</v>
      </c>
      <c r="AJ65" s="483" t="s">
        <v>256</v>
      </c>
      <c r="AK65" s="483" t="s">
        <v>256</v>
      </c>
      <c r="AL65" s="483" t="s">
        <v>256</v>
      </c>
      <c r="AM65" s="483" t="s">
        <v>256</v>
      </c>
      <c r="AN65" s="483" t="s">
        <v>256</v>
      </c>
      <c r="AO65" s="483" t="s">
        <v>256</v>
      </c>
      <c r="AP65" s="483" t="s">
        <v>256</v>
      </c>
      <c r="AQ65" s="483" t="s">
        <v>256</v>
      </c>
      <c r="AR65" s="483" t="s">
        <v>256</v>
      </c>
      <c r="AS65" s="483" t="s">
        <v>256</v>
      </c>
      <c r="AT65" s="483" t="s">
        <v>256</v>
      </c>
      <c r="AU65" s="483" t="s">
        <v>256</v>
      </c>
      <c r="AV65" s="483" t="s">
        <v>256</v>
      </c>
      <c r="AW65" s="483" t="s">
        <v>256</v>
      </c>
      <c r="AX65" s="483" t="s">
        <v>256</v>
      </c>
      <c r="AY65" s="483" t="s">
        <v>256</v>
      </c>
      <c r="AZ65" s="483" t="s">
        <v>256</v>
      </c>
      <c r="BA65" s="483" t="s">
        <v>256</v>
      </c>
      <c r="BB65" s="483"/>
      <c r="BC65" s="483"/>
      <c r="BD65" s="483"/>
      <c r="BE65" s="483"/>
      <c r="BF65" s="483"/>
      <c r="BG65" s="483"/>
      <c r="BH65" s="483"/>
      <c r="BI65" s="483"/>
      <c r="BJ65" s="483"/>
      <c r="BK65" s="483"/>
      <c r="BL65" s="483"/>
      <c r="BM65" s="483"/>
      <c r="BN65" s="483"/>
      <c r="BO65" s="483"/>
      <c r="BP65" s="483"/>
      <c r="BQ65" s="483"/>
      <c r="BR65" s="483"/>
      <c r="BS65" s="483"/>
      <c r="BT65" s="483"/>
      <c r="BU65" s="483"/>
      <c r="BV65" s="483"/>
      <c r="BW65" s="483"/>
      <c r="BX65" s="483"/>
      <c r="BY65" s="483"/>
    </row>
    <row r="66" spans="2:77" x14ac:dyDescent="0.45">
      <c r="B66" s="495" t="s">
        <v>237</v>
      </c>
      <c r="C66" s="483"/>
      <c r="D66" s="483"/>
      <c r="E66" s="483"/>
      <c r="F66" s="483"/>
      <c r="G66" s="483"/>
      <c r="H66" s="483"/>
      <c r="I66" s="483"/>
      <c r="J66" s="483" t="s">
        <v>261</v>
      </c>
      <c r="K66" s="483"/>
      <c r="L66" s="483" t="s">
        <v>256</v>
      </c>
      <c r="M66" s="483" t="s">
        <v>256</v>
      </c>
      <c r="N66" s="483" t="s">
        <v>256</v>
      </c>
      <c r="O66" s="483" t="s">
        <v>256</v>
      </c>
      <c r="P66" s="483" t="s">
        <v>256</v>
      </c>
      <c r="Q66" s="483" t="s">
        <v>256</v>
      </c>
      <c r="R66" s="483" t="s">
        <v>256</v>
      </c>
      <c r="S66" s="483" t="s">
        <v>256</v>
      </c>
      <c r="T66" s="483" t="s">
        <v>256</v>
      </c>
      <c r="U66" s="483" t="s">
        <v>256</v>
      </c>
      <c r="V66" s="483" t="s">
        <v>256</v>
      </c>
      <c r="W66" s="483" t="s">
        <v>256</v>
      </c>
      <c r="X66" s="483" t="s">
        <v>256</v>
      </c>
      <c r="Y66" s="483" t="s">
        <v>256</v>
      </c>
      <c r="Z66" s="483" t="s">
        <v>256</v>
      </c>
      <c r="AA66" s="483" t="s">
        <v>256</v>
      </c>
      <c r="AB66" s="483" t="s">
        <v>256</v>
      </c>
      <c r="AC66" s="483" t="s">
        <v>256</v>
      </c>
      <c r="AD66" s="483" t="s">
        <v>256</v>
      </c>
      <c r="AE66" s="483" t="s">
        <v>256</v>
      </c>
      <c r="AF66" s="483" t="s">
        <v>256</v>
      </c>
      <c r="AG66" s="483" t="s">
        <v>256</v>
      </c>
      <c r="AH66" s="483" t="s">
        <v>256</v>
      </c>
      <c r="AI66" s="483" t="s">
        <v>256</v>
      </c>
      <c r="AJ66" s="483" t="s">
        <v>256</v>
      </c>
      <c r="AK66" s="483" t="s">
        <v>256</v>
      </c>
      <c r="AL66" s="483" t="s">
        <v>256</v>
      </c>
      <c r="AM66" s="483" t="s">
        <v>256</v>
      </c>
      <c r="AN66" s="483" t="s">
        <v>256</v>
      </c>
      <c r="AO66" s="483" t="s">
        <v>256</v>
      </c>
      <c r="AP66" s="483" t="s">
        <v>256</v>
      </c>
      <c r="AQ66" s="483" t="s">
        <v>256</v>
      </c>
      <c r="AR66" s="483" t="s">
        <v>256</v>
      </c>
      <c r="AS66" s="483" t="s">
        <v>256</v>
      </c>
      <c r="AT66" s="483" t="s">
        <v>256</v>
      </c>
      <c r="AU66" s="483" t="s">
        <v>256</v>
      </c>
      <c r="AV66" s="483" t="s">
        <v>256</v>
      </c>
      <c r="AW66" s="483" t="s">
        <v>256</v>
      </c>
      <c r="AX66" s="483" t="s">
        <v>256</v>
      </c>
      <c r="AY66" s="483" t="s">
        <v>256</v>
      </c>
      <c r="AZ66" s="483" t="s">
        <v>256</v>
      </c>
      <c r="BA66" s="483" t="s">
        <v>256</v>
      </c>
      <c r="BB66" s="483"/>
      <c r="BC66" s="483"/>
      <c r="BD66" s="483"/>
      <c r="BE66" s="483"/>
      <c r="BF66" s="483"/>
      <c r="BG66" s="483"/>
      <c r="BH66" s="483"/>
      <c r="BI66" s="483"/>
      <c r="BJ66" s="483"/>
      <c r="BK66" s="483"/>
      <c r="BL66" s="483"/>
      <c r="BM66" s="483"/>
      <c r="BN66" s="483"/>
      <c r="BO66" s="483"/>
      <c r="BP66" s="483"/>
      <c r="BQ66" s="483"/>
      <c r="BR66" s="483"/>
      <c r="BS66" s="483"/>
      <c r="BT66" s="483"/>
      <c r="BU66" s="483"/>
      <c r="BV66" s="483"/>
      <c r="BW66" s="483"/>
      <c r="BX66" s="483"/>
      <c r="BY66" s="483"/>
    </row>
    <row r="67" spans="2:77" x14ac:dyDescent="0.45">
      <c r="B67" s="495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  <c r="AA67" s="483"/>
      <c r="AB67" s="483"/>
      <c r="AC67" s="483"/>
      <c r="AD67" s="483"/>
      <c r="AE67" s="483"/>
      <c r="AF67" s="483"/>
      <c r="AG67" s="483"/>
      <c r="AH67" s="483"/>
      <c r="AI67" s="483"/>
      <c r="AJ67" s="483"/>
      <c r="AK67" s="483"/>
      <c r="AL67" s="483"/>
      <c r="AM67" s="483"/>
      <c r="AN67" s="483"/>
      <c r="AO67" s="483"/>
      <c r="AP67" s="483"/>
      <c r="AQ67" s="483"/>
      <c r="AR67" s="483"/>
      <c r="AS67" s="483"/>
      <c r="AT67" s="483"/>
      <c r="AU67" s="483"/>
      <c r="AV67" s="483"/>
      <c r="AW67" s="483"/>
      <c r="AX67" s="483"/>
      <c r="AY67" s="483"/>
      <c r="AZ67" s="483"/>
      <c r="BA67" s="483"/>
      <c r="BB67" s="483"/>
      <c r="BC67" s="483"/>
      <c r="BD67" s="483"/>
      <c r="BE67" s="483"/>
      <c r="BF67" s="483"/>
      <c r="BG67" s="483"/>
      <c r="BH67" s="483"/>
      <c r="BI67" s="483"/>
      <c r="BJ67" s="483"/>
      <c r="BK67" s="483"/>
      <c r="BL67" s="483"/>
      <c r="BM67" s="483"/>
      <c r="BN67" s="483"/>
      <c r="BO67" s="483"/>
      <c r="BP67" s="483"/>
      <c r="BQ67" s="483"/>
      <c r="BR67" s="483"/>
      <c r="BS67" s="483"/>
      <c r="BT67" s="483"/>
      <c r="BU67" s="483"/>
      <c r="BV67" s="483"/>
      <c r="BW67" s="483"/>
      <c r="BX67" s="483"/>
      <c r="BY67" s="483"/>
    </row>
    <row r="68" spans="2:77" ht="15" hidden="1" customHeight="1" x14ac:dyDescent="0.45">
      <c r="B68" s="495" t="s">
        <v>238</v>
      </c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3"/>
      <c r="AH68" s="483"/>
      <c r="AI68" s="483"/>
      <c r="AJ68" s="483"/>
      <c r="AK68" s="483"/>
      <c r="AL68" s="483"/>
      <c r="AM68" s="483"/>
      <c r="AN68" s="483"/>
      <c r="AO68" s="483"/>
      <c r="AP68" s="483"/>
      <c r="AQ68" s="483"/>
      <c r="AR68" s="483"/>
      <c r="AS68" s="483"/>
      <c r="AT68" s="483"/>
      <c r="AU68" s="483"/>
      <c r="AV68" s="483"/>
      <c r="AW68" s="483"/>
      <c r="AX68" s="483"/>
      <c r="AY68" s="483"/>
      <c r="AZ68" s="483"/>
      <c r="BA68" s="483"/>
      <c r="BB68" s="483"/>
      <c r="BC68" s="483"/>
      <c r="BD68" s="483"/>
      <c r="BE68" s="483"/>
      <c r="BF68" s="483"/>
      <c r="BG68" s="483"/>
      <c r="BH68" s="483"/>
      <c r="BI68" s="483"/>
      <c r="BJ68" s="483"/>
      <c r="BK68" s="483"/>
      <c r="BL68" s="483"/>
      <c r="BM68" s="483"/>
      <c r="BN68" s="483"/>
      <c r="BO68" s="483"/>
      <c r="BP68" s="483"/>
      <c r="BQ68" s="483"/>
      <c r="BR68" s="483"/>
      <c r="BS68" s="483"/>
      <c r="BT68" s="483"/>
      <c r="BU68" s="483"/>
      <c r="BV68" s="483"/>
      <c r="BW68" s="483"/>
      <c r="BX68" s="483"/>
      <c r="BY68" s="483"/>
    </row>
    <row r="69" spans="2:77" ht="15" hidden="1" customHeight="1" x14ac:dyDescent="0.45">
      <c r="B69" s="484" t="s">
        <v>239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  <c r="AH69" s="483"/>
      <c r="AI69" s="483"/>
      <c r="AJ69" s="483"/>
      <c r="AK69" s="483"/>
      <c r="AL69" s="483"/>
      <c r="AM69" s="483"/>
      <c r="AN69" s="483"/>
      <c r="AO69" s="483"/>
      <c r="AP69" s="483"/>
      <c r="AQ69" s="483"/>
      <c r="AR69" s="483"/>
      <c r="AS69" s="483"/>
      <c r="AT69" s="483"/>
      <c r="AU69" s="483"/>
      <c r="AV69" s="483"/>
      <c r="AW69" s="483"/>
      <c r="AX69" s="483"/>
      <c r="AY69" s="483"/>
      <c r="AZ69" s="483"/>
      <c r="BA69" s="483"/>
      <c r="BB69" s="483"/>
      <c r="BC69" s="483"/>
      <c r="BD69" s="483"/>
      <c r="BE69" s="483"/>
      <c r="BF69" s="483"/>
      <c r="BG69" s="483"/>
      <c r="BH69" s="483"/>
      <c r="BI69" s="483"/>
      <c r="BJ69" s="483"/>
      <c r="BK69" s="483"/>
      <c r="BL69" s="483"/>
      <c r="BM69" s="483"/>
      <c r="BN69" s="483"/>
      <c r="BO69" s="483"/>
      <c r="BP69" s="483"/>
      <c r="BQ69" s="483"/>
      <c r="BR69" s="483"/>
      <c r="BS69" s="483"/>
      <c r="BT69" s="483"/>
      <c r="BU69" s="483"/>
      <c r="BV69" s="483"/>
      <c r="BW69" s="483"/>
      <c r="BX69" s="483"/>
      <c r="BY69" s="483"/>
    </row>
    <row r="70" spans="2:77" ht="15" hidden="1" customHeight="1" x14ac:dyDescent="0.45">
      <c r="B70" s="484" t="s">
        <v>240</v>
      </c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483"/>
      <c r="AF70" s="483"/>
      <c r="AG70" s="483"/>
      <c r="AH70" s="483"/>
      <c r="AI70" s="483"/>
      <c r="AJ70" s="483"/>
      <c r="AK70" s="483"/>
      <c r="AL70" s="483"/>
      <c r="AM70" s="483"/>
      <c r="AN70" s="483"/>
      <c r="AO70" s="483"/>
      <c r="AP70" s="483"/>
      <c r="AQ70" s="483"/>
      <c r="AR70" s="483"/>
      <c r="AS70" s="483"/>
      <c r="AT70" s="483"/>
      <c r="AU70" s="483"/>
      <c r="AV70" s="483"/>
      <c r="AW70" s="483"/>
      <c r="AX70" s="483"/>
      <c r="AY70" s="483"/>
      <c r="AZ70" s="483"/>
      <c r="BA70" s="483"/>
      <c r="BB70" s="483"/>
      <c r="BC70" s="483"/>
      <c r="BD70" s="483"/>
      <c r="BE70" s="483"/>
      <c r="BF70" s="483"/>
      <c r="BG70" s="483"/>
      <c r="BH70" s="483"/>
      <c r="BI70" s="483"/>
      <c r="BJ70" s="483"/>
      <c r="BK70" s="483"/>
      <c r="BL70" s="483"/>
      <c r="BM70" s="483"/>
      <c r="BN70" s="483"/>
      <c r="BO70" s="483"/>
      <c r="BP70" s="483"/>
      <c r="BQ70" s="483"/>
      <c r="BR70" s="483"/>
      <c r="BS70" s="483"/>
      <c r="BT70" s="483"/>
      <c r="BU70" s="483"/>
      <c r="BV70" s="483"/>
      <c r="BW70" s="483"/>
      <c r="BX70" s="483"/>
      <c r="BY70" s="483"/>
    </row>
    <row r="71" spans="2:77" ht="15" hidden="1" customHeight="1" x14ac:dyDescent="0.45">
      <c r="B71" s="484" t="s">
        <v>241</v>
      </c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  <c r="AA71" s="483"/>
      <c r="AB71" s="483"/>
      <c r="AC71" s="483"/>
      <c r="AD71" s="483"/>
      <c r="AE71" s="483"/>
      <c r="AF71" s="483"/>
      <c r="AG71" s="483"/>
      <c r="AH71" s="483"/>
      <c r="AI71" s="483"/>
      <c r="AJ71" s="483"/>
      <c r="AK71" s="483"/>
      <c r="AL71" s="483"/>
      <c r="AM71" s="483"/>
      <c r="AN71" s="483"/>
      <c r="AO71" s="483"/>
      <c r="AP71" s="483"/>
      <c r="AQ71" s="483"/>
      <c r="AR71" s="483"/>
      <c r="AS71" s="483"/>
      <c r="AT71" s="483"/>
      <c r="AU71" s="483"/>
      <c r="AV71" s="483"/>
      <c r="AW71" s="483"/>
      <c r="AX71" s="483"/>
      <c r="AY71" s="483"/>
      <c r="AZ71" s="483"/>
      <c r="BA71" s="483"/>
      <c r="BB71" s="483"/>
      <c r="BC71" s="483"/>
      <c r="BD71" s="483"/>
      <c r="BE71" s="483"/>
      <c r="BF71" s="483"/>
      <c r="BG71" s="483"/>
      <c r="BH71" s="483"/>
      <c r="BI71" s="483"/>
      <c r="BJ71" s="483"/>
      <c r="BK71" s="483"/>
      <c r="BL71" s="483"/>
      <c r="BM71" s="483"/>
      <c r="BN71" s="483"/>
      <c r="BO71" s="483"/>
      <c r="BP71" s="483"/>
      <c r="BQ71" s="483"/>
      <c r="BR71" s="483"/>
      <c r="BS71" s="483"/>
      <c r="BT71" s="483"/>
      <c r="BU71" s="483"/>
      <c r="BV71" s="483"/>
      <c r="BW71" s="483"/>
      <c r="BX71" s="483"/>
      <c r="BY71" s="483"/>
    </row>
    <row r="72" spans="2:77" ht="15" hidden="1" customHeight="1" x14ac:dyDescent="0.45">
      <c r="B72" s="484" t="s">
        <v>242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  <c r="AH72" s="483"/>
      <c r="AI72" s="483"/>
      <c r="AJ72" s="483"/>
      <c r="AK72" s="483"/>
      <c r="AL72" s="483"/>
      <c r="AM72" s="483"/>
      <c r="AN72" s="483"/>
      <c r="AO72" s="483"/>
      <c r="AP72" s="483"/>
      <c r="AQ72" s="483"/>
      <c r="AR72" s="483"/>
      <c r="AS72" s="483"/>
      <c r="AT72" s="483"/>
      <c r="AU72" s="483"/>
      <c r="AV72" s="483"/>
      <c r="AW72" s="483"/>
      <c r="AX72" s="483"/>
      <c r="AY72" s="483"/>
      <c r="AZ72" s="483"/>
      <c r="BA72" s="483"/>
      <c r="BB72" s="483"/>
      <c r="BC72" s="483"/>
      <c r="BD72" s="483"/>
      <c r="BE72" s="483"/>
      <c r="BF72" s="483"/>
      <c r="BG72" s="483"/>
      <c r="BH72" s="483"/>
      <c r="BI72" s="483"/>
      <c r="BJ72" s="483"/>
      <c r="BK72" s="483"/>
      <c r="BL72" s="483"/>
      <c r="BM72" s="483"/>
      <c r="BN72" s="483"/>
      <c r="BO72" s="483"/>
      <c r="BP72" s="483"/>
      <c r="BQ72" s="483"/>
      <c r="BR72" s="483"/>
      <c r="BS72" s="483"/>
      <c r="BT72" s="483"/>
      <c r="BU72" s="483"/>
      <c r="BV72" s="483"/>
      <c r="BW72" s="483"/>
      <c r="BX72" s="483"/>
      <c r="BY72" s="483"/>
    </row>
    <row r="73" spans="2:77" ht="15" hidden="1" customHeight="1" x14ac:dyDescent="0.45">
      <c r="B73" s="484" t="s">
        <v>243</v>
      </c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  <c r="AH73" s="483"/>
      <c r="AI73" s="483"/>
      <c r="AJ73" s="483"/>
      <c r="AK73" s="483"/>
      <c r="AL73" s="483"/>
      <c r="AM73" s="483"/>
      <c r="AN73" s="483"/>
      <c r="AO73" s="483"/>
      <c r="AP73" s="483"/>
      <c r="AQ73" s="483"/>
      <c r="AR73" s="483"/>
      <c r="AS73" s="483"/>
      <c r="AT73" s="483"/>
      <c r="AU73" s="483"/>
      <c r="AV73" s="483"/>
      <c r="AW73" s="483"/>
      <c r="AX73" s="483"/>
      <c r="AY73" s="483"/>
      <c r="AZ73" s="483"/>
      <c r="BA73" s="483"/>
      <c r="BB73" s="483"/>
      <c r="BC73" s="483"/>
      <c r="BD73" s="483"/>
      <c r="BE73" s="483"/>
      <c r="BF73" s="483"/>
      <c r="BG73" s="483"/>
      <c r="BH73" s="483"/>
      <c r="BI73" s="483"/>
      <c r="BJ73" s="483"/>
      <c r="BK73" s="483"/>
      <c r="BL73" s="483"/>
      <c r="BM73" s="483"/>
      <c r="BN73" s="483"/>
      <c r="BO73" s="483"/>
      <c r="BP73" s="483"/>
      <c r="BQ73" s="483"/>
      <c r="BR73" s="483"/>
      <c r="BS73" s="483"/>
      <c r="BT73" s="483"/>
      <c r="BU73" s="483"/>
      <c r="BV73" s="483"/>
      <c r="BW73" s="483"/>
      <c r="BX73" s="483"/>
      <c r="BY73" s="483"/>
    </row>
    <row r="74" spans="2:77" ht="15" hidden="1" customHeight="1" x14ac:dyDescent="0.45">
      <c r="B74" s="495" t="s">
        <v>244</v>
      </c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483"/>
      <c r="AF74" s="483"/>
      <c r="AG74" s="483"/>
      <c r="AH74" s="483"/>
      <c r="AI74" s="483"/>
      <c r="AJ74" s="483"/>
      <c r="AK74" s="483"/>
      <c r="AL74" s="483"/>
      <c r="AM74" s="483"/>
      <c r="AN74" s="483"/>
      <c r="AO74" s="483"/>
      <c r="AP74" s="483"/>
      <c r="AQ74" s="483"/>
      <c r="AR74" s="483"/>
      <c r="AS74" s="483"/>
      <c r="AT74" s="483"/>
      <c r="AU74" s="483"/>
      <c r="AV74" s="483"/>
      <c r="AW74" s="483"/>
      <c r="AX74" s="483"/>
      <c r="AY74" s="483"/>
      <c r="AZ74" s="483"/>
      <c r="BA74" s="483"/>
      <c r="BB74" s="483"/>
      <c r="BC74" s="483"/>
      <c r="BD74" s="483"/>
      <c r="BE74" s="483"/>
      <c r="BF74" s="483"/>
      <c r="BG74" s="483"/>
      <c r="BH74" s="483"/>
      <c r="BI74" s="483"/>
      <c r="BJ74" s="483"/>
      <c r="BK74" s="483"/>
      <c r="BL74" s="483"/>
      <c r="BM74" s="483"/>
      <c r="BN74" s="483"/>
      <c r="BO74" s="483"/>
      <c r="BP74" s="483"/>
      <c r="BQ74" s="483"/>
      <c r="BR74" s="483"/>
      <c r="BS74" s="483"/>
      <c r="BT74" s="483"/>
      <c r="BU74" s="483"/>
      <c r="BV74" s="483"/>
      <c r="BW74" s="483"/>
      <c r="BX74" s="483"/>
      <c r="BY74" s="483"/>
    </row>
    <row r="75" spans="2:77" ht="15" hidden="1" customHeight="1" x14ac:dyDescent="0.45">
      <c r="B75" s="502" t="s">
        <v>239</v>
      </c>
      <c r="C75" s="483"/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3"/>
      <c r="S75" s="503"/>
      <c r="T75" s="503"/>
      <c r="U75" s="503"/>
      <c r="V75" s="503"/>
      <c r="W75" s="503"/>
      <c r="X75" s="503"/>
      <c r="Y75" s="503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3"/>
      <c r="AN75" s="503"/>
      <c r="AO75" s="503"/>
      <c r="AP75" s="503"/>
      <c r="AQ75" s="503"/>
      <c r="AR75" s="503"/>
      <c r="AS75" s="503"/>
      <c r="AT75" s="503"/>
      <c r="AU75" s="503"/>
      <c r="AV75" s="503"/>
      <c r="AW75" s="503"/>
      <c r="AX75" s="503"/>
      <c r="AY75" s="503"/>
      <c r="AZ75" s="503"/>
      <c r="BA75" s="503"/>
      <c r="BB75" s="503"/>
      <c r="BC75" s="503"/>
      <c r="BD75" s="503"/>
      <c r="BE75" s="503"/>
      <c r="BF75" s="503"/>
      <c r="BG75" s="503"/>
      <c r="BH75" s="503"/>
      <c r="BI75" s="503"/>
      <c r="BJ75" s="503"/>
      <c r="BK75" s="503"/>
      <c r="BL75" s="503"/>
      <c r="BM75" s="503"/>
      <c r="BN75" s="503"/>
      <c r="BO75" s="503"/>
      <c r="BP75" s="503"/>
      <c r="BQ75" s="503"/>
      <c r="BR75" s="503"/>
      <c r="BS75" s="503"/>
      <c r="BT75" s="503"/>
      <c r="BU75" s="503"/>
      <c r="BV75" s="503"/>
      <c r="BW75" s="503"/>
      <c r="BX75" s="503"/>
      <c r="BY75" s="503"/>
    </row>
    <row r="76" spans="2:77" ht="15" hidden="1" customHeight="1" x14ac:dyDescent="0.45">
      <c r="B76" s="502" t="s">
        <v>240</v>
      </c>
      <c r="C76" s="483"/>
      <c r="D76" s="503"/>
      <c r="E76" s="503"/>
      <c r="F76" s="503"/>
      <c r="G76" s="503"/>
      <c r="H76" s="503"/>
      <c r="I76" s="503"/>
      <c r="J76" s="503"/>
      <c r="K76" s="503"/>
      <c r="L76" s="503"/>
      <c r="M76" s="503"/>
      <c r="N76" s="503"/>
      <c r="O76" s="503"/>
      <c r="P76" s="503"/>
      <c r="Q76" s="503"/>
      <c r="R76" s="503"/>
      <c r="S76" s="503"/>
      <c r="T76" s="503"/>
      <c r="U76" s="503"/>
      <c r="V76" s="503"/>
      <c r="W76" s="503"/>
      <c r="X76" s="503"/>
      <c r="Y76" s="503"/>
      <c r="Z76" s="503"/>
      <c r="AA76" s="503"/>
      <c r="AB76" s="503"/>
      <c r="AC76" s="503"/>
      <c r="AD76" s="503"/>
      <c r="AE76" s="503"/>
      <c r="AF76" s="503"/>
      <c r="AG76" s="503"/>
      <c r="AH76" s="503"/>
      <c r="AI76" s="503"/>
      <c r="AJ76" s="503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3"/>
      <c r="AX76" s="503"/>
      <c r="AY76" s="503"/>
      <c r="AZ76" s="503"/>
      <c r="BA76" s="503"/>
      <c r="BB76" s="503"/>
      <c r="BC76" s="503"/>
      <c r="BD76" s="503"/>
      <c r="BE76" s="503"/>
      <c r="BF76" s="503"/>
      <c r="BG76" s="503"/>
      <c r="BH76" s="503"/>
      <c r="BI76" s="503"/>
      <c r="BJ76" s="503"/>
      <c r="BK76" s="503"/>
      <c r="BL76" s="503"/>
      <c r="BM76" s="503"/>
      <c r="BN76" s="503"/>
      <c r="BO76" s="503"/>
      <c r="BP76" s="503"/>
      <c r="BQ76" s="503"/>
      <c r="BR76" s="503"/>
      <c r="BS76" s="503"/>
      <c r="BT76" s="503"/>
      <c r="BU76" s="503"/>
      <c r="BV76" s="503"/>
      <c r="BW76" s="503"/>
      <c r="BX76" s="503"/>
      <c r="BY76" s="503"/>
    </row>
    <row r="77" spans="2:77" ht="15" hidden="1" customHeight="1" x14ac:dyDescent="0.45">
      <c r="B77" s="502" t="s">
        <v>241</v>
      </c>
      <c r="C77" s="48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3"/>
      <c r="S77" s="503"/>
      <c r="T77" s="503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3"/>
      <c r="AG77" s="503"/>
      <c r="AH77" s="503"/>
      <c r="AI77" s="503"/>
      <c r="AJ77" s="503"/>
      <c r="AK77" s="503"/>
      <c r="AL77" s="503"/>
      <c r="AM77" s="503"/>
      <c r="AN77" s="503"/>
      <c r="AO77" s="503"/>
      <c r="AP77" s="503"/>
      <c r="AQ77" s="503"/>
      <c r="AR77" s="503"/>
      <c r="AS77" s="503"/>
      <c r="AT77" s="503"/>
      <c r="AU77" s="503"/>
      <c r="AV77" s="503"/>
      <c r="AW77" s="503"/>
      <c r="AX77" s="503"/>
      <c r="AY77" s="503"/>
      <c r="AZ77" s="503"/>
      <c r="BA77" s="503"/>
      <c r="BB77" s="503"/>
      <c r="BC77" s="503"/>
      <c r="BD77" s="503"/>
      <c r="BE77" s="503"/>
      <c r="BF77" s="503"/>
      <c r="BG77" s="503"/>
      <c r="BH77" s="503"/>
      <c r="BI77" s="503"/>
      <c r="BJ77" s="503"/>
      <c r="BK77" s="503"/>
      <c r="BL77" s="503"/>
      <c r="BM77" s="503"/>
      <c r="BN77" s="503"/>
      <c r="BO77" s="503"/>
      <c r="BP77" s="503"/>
      <c r="BQ77" s="503"/>
      <c r="BR77" s="503"/>
      <c r="BS77" s="503"/>
      <c r="BT77" s="503"/>
      <c r="BU77" s="503"/>
      <c r="BV77" s="503"/>
      <c r="BW77" s="503"/>
      <c r="BX77" s="503"/>
      <c r="BY77" s="503"/>
    </row>
    <row r="78" spans="2:77" ht="15" hidden="1" customHeight="1" x14ac:dyDescent="0.45">
      <c r="B78" s="502" t="s">
        <v>242</v>
      </c>
      <c r="C78" s="48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503"/>
      <c r="V78" s="503"/>
      <c r="W78" s="503"/>
      <c r="X78" s="503"/>
      <c r="Y78" s="503"/>
      <c r="Z78" s="503"/>
      <c r="AA78" s="503"/>
      <c r="AB78" s="503"/>
      <c r="AC78" s="503"/>
      <c r="AD78" s="503"/>
      <c r="AE78" s="503"/>
      <c r="AF78" s="503"/>
      <c r="AG78" s="503"/>
      <c r="AH78" s="503"/>
      <c r="AI78" s="503"/>
      <c r="AJ78" s="503"/>
      <c r="AK78" s="503"/>
      <c r="AL78" s="503"/>
      <c r="AM78" s="503"/>
      <c r="AN78" s="503"/>
      <c r="AO78" s="503"/>
      <c r="AP78" s="503"/>
      <c r="AQ78" s="503"/>
      <c r="AR78" s="503"/>
      <c r="AS78" s="503"/>
      <c r="AT78" s="503"/>
      <c r="AU78" s="503"/>
      <c r="AV78" s="503"/>
      <c r="AW78" s="503"/>
      <c r="AX78" s="503"/>
      <c r="AY78" s="503"/>
      <c r="AZ78" s="503"/>
      <c r="BA78" s="503"/>
      <c r="BB78" s="503"/>
      <c r="BC78" s="503"/>
      <c r="BD78" s="503"/>
      <c r="BE78" s="503"/>
      <c r="BF78" s="503"/>
      <c r="BG78" s="503"/>
      <c r="BH78" s="503"/>
      <c r="BI78" s="503"/>
      <c r="BJ78" s="503"/>
      <c r="BK78" s="503"/>
      <c r="BL78" s="503"/>
      <c r="BM78" s="503"/>
      <c r="BN78" s="503"/>
      <c r="BO78" s="503"/>
      <c r="BP78" s="503"/>
      <c r="BQ78" s="503"/>
      <c r="BR78" s="503"/>
      <c r="BS78" s="503"/>
      <c r="BT78" s="503"/>
      <c r="BU78" s="503"/>
      <c r="BV78" s="503"/>
      <c r="BW78" s="503"/>
      <c r="BX78" s="503"/>
      <c r="BY78" s="503"/>
    </row>
    <row r="79" spans="2:77" ht="15" hidden="1" customHeight="1" x14ac:dyDescent="0.45">
      <c r="B79" s="484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3"/>
      <c r="AG79" s="483"/>
      <c r="AH79" s="483"/>
      <c r="AI79" s="483"/>
      <c r="AJ79" s="483"/>
      <c r="AK79" s="483"/>
      <c r="AL79" s="483"/>
      <c r="AM79" s="483"/>
      <c r="AN79" s="483"/>
      <c r="AO79" s="483"/>
      <c r="AP79" s="483"/>
      <c r="AQ79" s="483"/>
      <c r="AR79" s="483"/>
      <c r="AS79" s="483"/>
      <c r="AT79" s="483"/>
      <c r="AU79" s="483"/>
      <c r="AV79" s="483"/>
      <c r="AW79" s="483"/>
      <c r="AX79" s="483"/>
      <c r="AY79" s="483"/>
      <c r="AZ79" s="483"/>
      <c r="BA79" s="483"/>
      <c r="BB79" s="483"/>
      <c r="BC79" s="483"/>
      <c r="BD79" s="483"/>
      <c r="BE79" s="483"/>
      <c r="BF79" s="483"/>
      <c r="BG79" s="483"/>
      <c r="BH79" s="483"/>
      <c r="BI79" s="483"/>
      <c r="BJ79" s="483"/>
      <c r="BK79" s="483"/>
      <c r="BL79" s="483"/>
      <c r="BM79" s="483"/>
      <c r="BN79" s="483"/>
      <c r="BO79" s="483"/>
      <c r="BP79" s="483"/>
      <c r="BQ79" s="483"/>
      <c r="BR79" s="483"/>
      <c r="BS79" s="483"/>
      <c r="BT79" s="483"/>
      <c r="BU79" s="483"/>
      <c r="BV79" s="483"/>
      <c r="BW79" s="483"/>
      <c r="BX79" s="483"/>
      <c r="BY79" s="483"/>
    </row>
    <row r="80" spans="2:77" ht="6" customHeight="1" x14ac:dyDescent="0.45">
      <c r="B80" s="495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  <c r="AA80" s="483"/>
      <c r="AB80" s="483"/>
      <c r="AC80" s="483"/>
      <c r="AD80" s="483"/>
      <c r="AE80" s="483"/>
      <c r="AF80" s="483"/>
      <c r="AG80" s="483"/>
      <c r="AH80" s="483"/>
      <c r="AI80" s="483"/>
      <c r="AJ80" s="483"/>
      <c r="AK80" s="483"/>
      <c r="AL80" s="483"/>
      <c r="AM80" s="483"/>
      <c r="AN80" s="483"/>
      <c r="AO80" s="483"/>
      <c r="AP80" s="483"/>
      <c r="AQ80" s="483"/>
      <c r="AR80" s="483"/>
      <c r="AS80" s="483"/>
      <c r="AT80" s="483"/>
      <c r="AU80" s="483"/>
      <c r="AV80" s="483"/>
      <c r="AW80" s="483"/>
      <c r="AX80" s="483"/>
      <c r="AY80" s="483"/>
      <c r="AZ80" s="483"/>
      <c r="BA80" s="483"/>
      <c r="BB80" s="483"/>
      <c r="BC80" s="483"/>
      <c r="BD80" s="483"/>
      <c r="BE80" s="483"/>
      <c r="BF80" s="483"/>
      <c r="BG80" s="483"/>
      <c r="BH80" s="483"/>
      <c r="BI80" s="483"/>
      <c r="BJ80" s="483"/>
      <c r="BK80" s="483"/>
      <c r="BL80" s="483"/>
      <c r="BM80" s="483"/>
      <c r="BN80" s="483"/>
      <c r="BO80" s="483"/>
      <c r="BP80" s="483"/>
      <c r="BQ80" s="483"/>
      <c r="BR80" s="483"/>
      <c r="BS80" s="483"/>
      <c r="BT80" s="483"/>
      <c r="BU80" s="483"/>
      <c r="BV80" s="483"/>
      <c r="BW80" s="483"/>
      <c r="BX80" s="483"/>
      <c r="BY80" s="483"/>
    </row>
    <row r="81" spans="2:77" ht="15" hidden="1" customHeight="1" x14ac:dyDescent="0.45">
      <c r="B81" s="495" t="s">
        <v>245</v>
      </c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  <c r="AA81" s="483"/>
      <c r="AB81" s="483"/>
      <c r="AC81" s="483"/>
      <c r="AD81" s="483"/>
      <c r="AE81" s="483"/>
      <c r="AF81" s="483"/>
      <c r="AG81" s="483"/>
      <c r="AH81" s="483"/>
      <c r="AI81" s="483"/>
      <c r="AJ81" s="483"/>
      <c r="AK81" s="483"/>
      <c r="AL81" s="483"/>
      <c r="AM81" s="483"/>
      <c r="AN81" s="483"/>
      <c r="AO81" s="483"/>
      <c r="AP81" s="483"/>
      <c r="AQ81" s="483"/>
      <c r="AR81" s="483"/>
      <c r="AS81" s="483"/>
      <c r="AT81" s="483"/>
      <c r="AU81" s="483"/>
      <c r="AV81" s="483"/>
      <c r="AW81" s="483"/>
      <c r="AX81" s="483"/>
      <c r="AY81" s="483"/>
      <c r="AZ81" s="483"/>
      <c r="BA81" s="483"/>
      <c r="BB81" s="483"/>
      <c r="BC81" s="483"/>
      <c r="BD81" s="483"/>
      <c r="BE81" s="483"/>
      <c r="BF81" s="483"/>
      <c r="BG81" s="483"/>
      <c r="BH81" s="483"/>
      <c r="BI81" s="483"/>
      <c r="BJ81" s="483"/>
      <c r="BK81" s="483"/>
      <c r="BL81" s="483"/>
      <c r="BM81" s="483"/>
      <c r="BN81" s="483"/>
      <c r="BO81" s="483"/>
      <c r="BP81" s="483"/>
      <c r="BQ81" s="483"/>
      <c r="BR81" s="483"/>
      <c r="BS81" s="483"/>
      <c r="BT81" s="483"/>
      <c r="BU81" s="483"/>
      <c r="BV81" s="483"/>
      <c r="BW81" s="483"/>
      <c r="BX81" s="483"/>
      <c r="BY81" s="483"/>
    </row>
    <row r="82" spans="2:77" ht="15" hidden="1" customHeight="1" x14ac:dyDescent="0.45">
      <c r="B82" s="495" t="s">
        <v>246</v>
      </c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  <c r="AA82" s="483"/>
      <c r="AB82" s="483"/>
      <c r="AC82" s="483"/>
      <c r="AD82" s="483"/>
      <c r="AE82" s="483"/>
      <c r="AF82" s="483"/>
      <c r="AG82" s="483"/>
      <c r="AH82" s="483"/>
      <c r="AI82" s="483"/>
      <c r="AJ82" s="483"/>
      <c r="AK82" s="483"/>
      <c r="AL82" s="483"/>
      <c r="AM82" s="483"/>
      <c r="AN82" s="483"/>
      <c r="AO82" s="483"/>
      <c r="AP82" s="483"/>
      <c r="AQ82" s="483"/>
      <c r="AR82" s="483"/>
      <c r="AS82" s="483"/>
      <c r="AT82" s="483"/>
      <c r="AU82" s="483"/>
      <c r="AV82" s="483"/>
      <c r="AW82" s="483"/>
      <c r="AX82" s="483"/>
      <c r="AY82" s="483"/>
      <c r="AZ82" s="483"/>
      <c r="BA82" s="483"/>
      <c r="BB82" s="483"/>
      <c r="BC82" s="483"/>
      <c r="BD82" s="483"/>
      <c r="BE82" s="483"/>
      <c r="BF82" s="483"/>
      <c r="BG82" s="483"/>
      <c r="BH82" s="483"/>
      <c r="BI82" s="483"/>
      <c r="BJ82" s="483"/>
      <c r="BK82" s="483"/>
      <c r="BL82" s="483"/>
      <c r="BM82" s="483"/>
      <c r="BN82" s="483"/>
      <c r="BO82" s="483"/>
      <c r="BP82" s="483"/>
      <c r="BQ82" s="483"/>
      <c r="BR82" s="483"/>
      <c r="BS82" s="483"/>
      <c r="BT82" s="483"/>
      <c r="BU82" s="483"/>
      <c r="BV82" s="483"/>
      <c r="BW82" s="483"/>
      <c r="BX82" s="483"/>
      <c r="BY82" s="483"/>
    </row>
    <row r="83" spans="2:77" ht="15" hidden="1" customHeight="1" x14ac:dyDescent="0.45">
      <c r="B83" s="495" t="s">
        <v>247</v>
      </c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  <c r="AA83" s="483"/>
      <c r="AB83" s="483"/>
      <c r="AC83" s="483"/>
      <c r="AD83" s="483"/>
      <c r="AE83" s="483"/>
      <c r="AF83" s="483"/>
      <c r="AG83" s="483"/>
      <c r="AH83" s="483"/>
      <c r="AI83" s="483"/>
      <c r="AJ83" s="483"/>
      <c r="AK83" s="483"/>
      <c r="AL83" s="483"/>
      <c r="AM83" s="483"/>
      <c r="AN83" s="483"/>
      <c r="AO83" s="483"/>
      <c r="AP83" s="483"/>
      <c r="AQ83" s="483"/>
      <c r="AR83" s="483"/>
      <c r="AS83" s="483"/>
      <c r="AT83" s="483"/>
      <c r="AU83" s="483"/>
      <c r="AV83" s="483"/>
      <c r="AW83" s="483"/>
      <c r="AX83" s="483"/>
      <c r="AY83" s="483"/>
      <c r="AZ83" s="483"/>
      <c r="BA83" s="483"/>
      <c r="BB83" s="483"/>
      <c r="BC83" s="483"/>
      <c r="BD83" s="483"/>
      <c r="BE83" s="483"/>
      <c r="BF83" s="483"/>
      <c r="BG83" s="483"/>
      <c r="BH83" s="483"/>
      <c r="BI83" s="483"/>
      <c r="BJ83" s="483"/>
      <c r="BK83" s="483"/>
      <c r="BL83" s="483"/>
      <c r="BM83" s="483"/>
      <c r="BN83" s="483"/>
      <c r="BO83" s="483"/>
      <c r="BP83" s="483"/>
      <c r="BQ83" s="483"/>
      <c r="BR83" s="483"/>
      <c r="BS83" s="483"/>
      <c r="BT83" s="483"/>
      <c r="BU83" s="483"/>
      <c r="BV83" s="483"/>
      <c r="BW83" s="483"/>
      <c r="BX83" s="483"/>
      <c r="BY83" s="483"/>
    </row>
    <row r="84" spans="2:77" ht="15" hidden="1" customHeight="1" x14ac:dyDescent="0.45">
      <c r="B84" s="495" t="s">
        <v>248</v>
      </c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83"/>
      <c r="AF84" s="483"/>
      <c r="AG84" s="483"/>
      <c r="AH84" s="483"/>
      <c r="AI84" s="483"/>
      <c r="AJ84" s="483"/>
      <c r="AK84" s="483"/>
      <c r="AL84" s="483"/>
      <c r="AM84" s="483"/>
      <c r="AN84" s="483"/>
      <c r="AO84" s="483"/>
      <c r="AP84" s="483"/>
      <c r="AQ84" s="483"/>
      <c r="AR84" s="483"/>
      <c r="AS84" s="483"/>
      <c r="AT84" s="483"/>
      <c r="AU84" s="483"/>
      <c r="AV84" s="483"/>
      <c r="AW84" s="483"/>
      <c r="AX84" s="483"/>
      <c r="AY84" s="483"/>
      <c r="AZ84" s="483"/>
      <c r="BA84" s="483"/>
      <c r="BB84" s="483"/>
      <c r="BC84" s="483"/>
      <c r="BD84" s="483"/>
      <c r="BE84" s="483"/>
      <c r="BF84" s="483"/>
      <c r="BG84" s="483"/>
      <c r="BH84" s="483"/>
      <c r="BI84" s="483"/>
      <c r="BJ84" s="483"/>
      <c r="BK84" s="483"/>
      <c r="BL84" s="483"/>
      <c r="BM84" s="483"/>
      <c r="BN84" s="483"/>
      <c r="BO84" s="483"/>
      <c r="BP84" s="483"/>
      <c r="BQ84" s="483"/>
      <c r="BR84" s="483"/>
      <c r="BS84" s="483"/>
      <c r="BT84" s="483"/>
      <c r="BU84" s="483"/>
      <c r="BV84" s="483"/>
      <c r="BW84" s="483"/>
      <c r="BX84" s="483"/>
      <c r="BY84" s="483"/>
    </row>
    <row r="85" spans="2:77" ht="15" hidden="1" customHeight="1" x14ac:dyDescent="0.45">
      <c r="B85" s="495" t="s">
        <v>249</v>
      </c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483"/>
      <c r="AC85" s="483"/>
      <c r="AD85" s="483"/>
      <c r="AE85" s="483"/>
      <c r="AF85" s="483"/>
      <c r="AG85" s="483"/>
      <c r="AH85" s="483"/>
      <c r="AI85" s="483"/>
      <c r="AJ85" s="483"/>
      <c r="AK85" s="483"/>
      <c r="AL85" s="483"/>
      <c r="AM85" s="483"/>
      <c r="AN85" s="483"/>
      <c r="AO85" s="483"/>
      <c r="AP85" s="483"/>
      <c r="AQ85" s="483"/>
      <c r="AR85" s="483"/>
      <c r="AS85" s="483"/>
      <c r="AT85" s="483"/>
      <c r="AU85" s="483"/>
      <c r="AV85" s="483"/>
      <c r="AW85" s="483"/>
      <c r="AX85" s="483"/>
      <c r="AY85" s="483"/>
      <c r="AZ85" s="483"/>
      <c r="BA85" s="483"/>
      <c r="BB85" s="483"/>
      <c r="BC85" s="483"/>
      <c r="BD85" s="483"/>
      <c r="BE85" s="483"/>
      <c r="BF85" s="483"/>
      <c r="BG85" s="483"/>
      <c r="BH85" s="483"/>
      <c r="BI85" s="483"/>
      <c r="BJ85" s="483"/>
      <c r="BK85" s="483"/>
      <c r="BL85" s="483"/>
      <c r="BM85" s="483"/>
      <c r="BN85" s="483"/>
      <c r="BO85" s="483"/>
      <c r="BP85" s="483"/>
      <c r="BQ85" s="483"/>
      <c r="BR85" s="483"/>
      <c r="BS85" s="483"/>
      <c r="BT85" s="483"/>
      <c r="BU85" s="483"/>
      <c r="BV85" s="483"/>
      <c r="BW85" s="483"/>
      <c r="BX85" s="483"/>
      <c r="BY85" s="483"/>
    </row>
    <row r="86" spans="2:77" ht="15" hidden="1" customHeight="1" x14ac:dyDescent="0.45">
      <c r="B86" s="495" t="s">
        <v>250</v>
      </c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  <c r="AA86" s="483"/>
      <c r="AB86" s="483"/>
      <c r="AC86" s="483"/>
      <c r="AD86" s="483"/>
      <c r="AE86" s="483"/>
      <c r="AF86" s="483"/>
      <c r="AG86" s="483"/>
      <c r="AH86" s="483"/>
      <c r="AI86" s="483"/>
      <c r="AJ86" s="483"/>
      <c r="AK86" s="483"/>
      <c r="AL86" s="483"/>
      <c r="AM86" s="483"/>
      <c r="AN86" s="483"/>
      <c r="AO86" s="483"/>
      <c r="AP86" s="483"/>
      <c r="AQ86" s="483"/>
      <c r="AR86" s="483"/>
      <c r="AS86" s="483"/>
      <c r="AT86" s="483"/>
      <c r="AU86" s="483"/>
      <c r="AV86" s="483"/>
      <c r="AW86" s="483"/>
      <c r="AX86" s="483"/>
      <c r="AY86" s="483"/>
      <c r="AZ86" s="483"/>
      <c r="BA86" s="483"/>
      <c r="BB86" s="483"/>
      <c r="BC86" s="483"/>
      <c r="BD86" s="483"/>
      <c r="BE86" s="483"/>
      <c r="BF86" s="483"/>
      <c r="BG86" s="483"/>
      <c r="BH86" s="483"/>
      <c r="BI86" s="483"/>
      <c r="BJ86" s="483"/>
      <c r="BK86" s="483"/>
      <c r="BL86" s="483"/>
      <c r="BM86" s="483"/>
      <c r="BN86" s="483"/>
      <c r="BO86" s="483"/>
      <c r="BP86" s="483"/>
      <c r="BQ86" s="483"/>
      <c r="BR86" s="483"/>
      <c r="BS86" s="483"/>
      <c r="BT86" s="483"/>
      <c r="BU86" s="483"/>
      <c r="BV86" s="483"/>
      <c r="BW86" s="483"/>
      <c r="BX86" s="483"/>
      <c r="BY86" s="483"/>
    </row>
    <row r="87" spans="2:77" x14ac:dyDescent="0.45">
      <c r="B87" s="484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  <c r="AA87" s="483"/>
      <c r="AB87" s="483"/>
      <c r="AC87" s="483"/>
      <c r="AD87" s="483"/>
      <c r="AE87" s="483"/>
      <c r="AF87" s="483"/>
      <c r="AG87" s="483"/>
      <c r="AH87" s="483"/>
      <c r="AI87" s="483"/>
      <c r="AJ87" s="483"/>
      <c r="AK87" s="483"/>
      <c r="AL87" s="483"/>
      <c r="AM87" s="483"/>
      <c r="AN87" s="483"/>
      <c r="AO87" s="483"/>
      <c r="AP87" s="483"/>
      <c r="AQ87" s="483"/>
      <c r="AR87" s="483"/>
      <c r="AS87" s="483"/>
      <c r="AT87" s="483"/>
      <c r="AU87" s="483"/>
      <c r="AV87" s="483"/>
      <c r="AW87" s="483"/>
      <c r="AX87" s="483"/>
      <c r="AY87" s="483"/>
      <c r="AZ87" s="483"/>
      <c r="BA87" s="483"/>
      <c r="BB87" s="483"/>
      <c r="BC87" s="483"/>
      <c r="BD87" s="483"/>
      <c r="BE87" s="483"/>
      <c r="BF87" s="483"/>
      <c r="BG87" s="483"/>
      <c r="BH87" s="483"/>
      <c r="BI87" s="483"/>
      <c r="BJ87" s="483"/>
      <c r="BK87" s="483"/>
      <c r="BL87" s="483"/>
      <c r="BM87" s="483"/>
      <c r="BN87" s="483"/>
      <c r="BO87" s="483"/>
      <c r="BP87" s="483"/>
      <c r="BQ87" s="483"/>
      <c r="BR87" s="483"/>
      <c r="BS87" s="483"/>
      <c r="BT87" s="483"/>
      <c r="BU87" s="483"/>
      <c r="BV87" s="483"/>
      <c r="BW87" s="483"/>
      <c r="BX87" s="483"/>
      <c r="BY87" s="483"/>
    </row>
    <row r="88" spans="2:77" ht="34.5" customHeight="1" x14ac:dyDescent="0.45">
      <c r="B88" s="488" t="s">
        <v>15</v>
      </c>
      <c r="C88" s="489">
        <f t="shared" ref="C88:H88" si="3">SUM(C40:C87)</f>
        <v>1052482.9801564664</v>
      </c>
      <c r="D88" s="489">
        <f t="shared" si="3"/>
        <v>886877.69011971296</v>
      </c>
      <c r="E88" s="489">
        <f t="shared" si="3"/>
        <v>1147661.2472530431</v>
      </c>
      <c r="F88" s="489">
        <f t="shared" si="3"/>
        <v>1020781.904979323</v>
      </c>
      <c r="G88" s="489"/>
      <c r="H88" s="489">
        <f t="shared" si="3"/>
        <v>3153218.7366080782</v>
      </c>
      <c r="I88" s="489"/>
      <c r="J88" s="489" t="s">
        <v>265</v>
      </c>
      <c r="K88" s="489"/>
      <c r="L88" s="489" t="s">
        <v>265</v>
      </c>
      <c r="M88" s="489" t="s">
        <v>265</v>
      </c>
      <c r="N88" s="489" t="s">
        <v>265</v>
      </c>
      <c r="O88" s="489" t="s">
        <v>265</v>
      </c>
      <c r="P88" s="489" t="s">
        <v>265</v>
      </c>
      <c r="Q88" s="489" t="s">
        <v>265</v>
      </c>
      <c r="R88" s="489" t="s">
        <v>265</v>
      </c>
      <c r="S88" s="489" t="s">
        <v>265</v>
      </c>
      <c r="T88" s="489" t="s">
        <v>265</v>
      </c>
      <c r="U88" s="489" t="s">
        <v>265</v>
      </c>
      <c r="V88" s="489" t="s">
        <v>265</v>
      </c>
      <c r="W88" s="489" t="s">
        <v>265</v>
      </c>
      <c r="X88" s="489" t="s">
        <v>265</v>
      </c>
      <c r="Y88" s="489" t="s">
        <v>265</v>
      </c>
      <c r="Z88" s="489" t="s">
        <v>265</v>
      </c>
      <c r="AA88" s="489" t="s">
        <v>265</v>
      </c>
      <c r="AB88" s="489" t="s">
        <v>265</v>
      </c>
      <c r="AC88" s="489" t="s">
        <v>265</v>
      </c>
      <c r="AD88" s="489" t="s">
        <v>265</v>
      </c>
      <c r="AE88" s="489" t="s">
        <v>265</v>
      </c>
      <c r="AF88" s="489" t="s">
        <v>265</v>
      </c>
      <c r="AG88" s="489" t="s">
        <v>265</v>
      </c>
      <c r="AH88" s="489" t="s">
        <v>265</v>
      </c>
      <c r="AI88" s="489" t="s">
        <v>265</v>
      </c>
      <c r="AJ88" s="489" t="s">
        <v>265</v>
      </c>
      <c r="AK88" s="489" t="s">
        <v>265</v>
      </c>
      <c r="AL88" s="489" t="s">
        <v>265</v>
      </c>
      <c r="AM88" s="489" t="s">
        <v>265</v>
      </c>
      <c r="AN88" s="489" t="s">
        <v>265</v>
      </c>
      <c r="AO88" s="489" t="s">
        <v>265</v>
      </c>
      <c r="AP88" s="489" t="s">
        <v>265</v>
      </c>
      <c r="AQ88" s="489" t="s">
        <v>265</v>
      </c>
      <c r="AR88" s="489" t="s">
        <v>265</v>
      </c>
      <c r="AS88" s="489" t="s">
        <v>265</v>
      </c>
      <c r="AT88" s="489" t="s">
        <v>265</v>
      </c>
      <c r="AU88" s="489" t="s">
        <v>265</v>
      </c>
      <c r="AV88" s="489" t="s">
        <v>265</v>
      </c>
      <c r="AW88" s="489" t="s">
        <v>265</v>
      </c>
      <c r="AX88" s="489" t="s">
        <v>265</v>
      </c>
      <c r="AY88" s="489" t="s">
        <v>265</v>
      </c>
      <c r="AZ88" s="489" t="s">
        <v>265</v>
      </c>
      <c r="BA88" s="489" t="s">
        <v>265</v>
      </c>
      <c r="BB88" s="489"/>
      <c r="BC88" s="489"/>
      <c r="BD88" s="489"/>
      <c r="BE88" s="489"/>
      <c r="BF88" s="489"/>
      <c r="BG88" s="489"/>
      <c r="BH88" s="489"/>
      <c r="BI88" s="489"/>
      <c r="BJ88" s="489"/>
      <c r="BK88" s="489"/>
      <c r="BL88" s="489"/>
      <c r="BM88" s="489"/>
      <c r="BN88" s="489"/>
      <c r="BO88" s="489"/>
      <c r="BP88" s="489"/>
      <c r="BQ88" s="489"/>
      <c r="BR88" s="489"/>
      <c r="BS88" s="489"/>
      <c r="BT88" s="489"/>
      <c r="BU88" s="489"/>
      <c r="BV88" s="489"/>
      <c r="BW88" s="489"/>
      <c r="BX88" s="489"/>
      <c r="BY88" s="489"/>
    </row>
    <row r="90" spans="2:77" x14ac:dyDescent="0.45">
      <c r="B90" t="s">
        <v>251</v>
      </c>
    </row>
    <row r="92" spans="2:77" x14ac:dyDescent="0.45">
      <c r="C92" s="504">
        <v>43466</v>
      </c>
      <c r="D92" s="504">
        <v>43497</v>
      </c>
      <c r="E92" s="504">
        <v>43525</v>
      </c>
      <c r="F92" s="504">
        <v>43556</v>
      </c>
      <c r="G92" s="504"/>
      <c r="H92" s="504">
        <v>43586</v>
      </c>
      <c r="I92" s="504"/>
      <c r="J92" s="504">
        <v>43617</v>
      </c>
      <c r="K92" s="504"/>
      <c r="L92" s="504">
        <v>43647</v>
      </c>
      <c r="M92" s="504">
        <v>43678</v>
      </c>
      <c r="N92" s="504">
        <v>43709</v>
      </c>
      <c r="O92" s="504">
        <v>43739</v>
      </c>
      <c r="P92" s="504">
        <v>43770</v>
      </c>
      <c r="Q92" s="504">
        <v>43800</v>
      </c>
      <c r="R92" s="504">
        <v>43831</v>
      </c>
      <c r="S92" s="504">
        <v>43862</v>
      </c>
      <c r="T92" s="504">
        <v>43891</v>
      </c>
      <c r="U92" s="504">
        <v>43922</v>
      </c>
      <c r="V92" s="504">
        <v>43952</v>
      </c>
      <c r="W92" s="504">
        <v>43983</v>
      </c>
      <c r="X92" s="504">
        <v>44013</v>
      </c>
      <c r="Y92" s="504">
        <v>44044</v>
      </c>
      <c r="Z92" s="504">
        <v>44075</v>
      </c>
      <c r="AA92" s="504">
        <v>44105</v>
      </c>
      <c r="AB92" s="504">
        <v>44136</v>
      </c>
      <c r="AC92" s="504">
        <v>44166</v>
      </c>
      <c r="AD92" s="504">
        <v>44197</v>
      </c>
      <c r="AE92" s="504">
        <v>44228</v>
      </c>
      <c r="AF92" s="504">
        <v>44256</v>
      </c>
      <c r="AG92" s="504">
        <v>44287</v>
      </c>
      <c r="AH92" s="504">
        <v>44317</v>
      </c>
      <c r="AI92" s="504">
        <v>44348</v>
      </c>
      <c r="AJ92" s="504">
        <v>44378</v>
      </c>
      <c r="AK92" s="504">
        <v>44409</v>
      </c>
      <c r="AL92" s="504">
        <v>44440</v>
      </c>
      <c r="AM92" s="504">
        <v>44470</v>
      </c>
      <c r="AN92" s="504">
        <v>44501</v>
      </c>
      <c r="AO92" s="504">
        <v>44531</v>
      </c>
      <c r="AP92" s="504">
        <v>44562</v>
      </c>
      <c r="AQ92" s="504">
        <v>44593</v>
      </c>
      <c r="AR92" s="504">
        <v>44621</v>
      </c>
      <c r="AS92" s="504">
        <v>44652</v>
      </c>
      <c r="AT92" s="504">
        <v>44682</v>
      </c>
      <c r="AU92" s="504">
        <v>44713</v>
      </c>
      <c r="AV92" s="504">
        <v>44743</v>
      </c>
      <c r="AW92" s="504">
        <v>44774</v>
      </c>
      <c r="AX92" s="504">
        <v>44805</v>
      </c>
      <c r="AY92" s="504">
        <v>44835</v>
      </c>
      <c r="AZ92" s="504">
        <v>44866</v>
      </c>
      <c r="BA92" s="504">
        <v>44896</v>
      </c>
      <c r="BB92" s="504">
        <v>44927</v>
      </c>
      <c r="BC92" s="504">
        <v>44958</v>
      </c>
      <c r="BD92" s="504">
        <v>44986</v>
      </c>
      <c r="BE92" s="504">
        <v>45017</v>
      </c>
      <c r="BF92" s="504">
        <v>45047</v>
      </c>
      <c r="BG92" s="504">
        <v>45078</v>
      </c>
      <c r="BH92" s="504">
        <v>45108</v>
      </c>
      <c r="BI92" s="504">
        <v>45139</v>
      </c>
      <c r="BJ92" s="504">
        <v>45170</v>
      </c>
      <c r="BK92" s="504">
        <v>45200</v>
      </c>
      <c r="BL92" s="504">
        <v>45231</v>
      </c>
      <c r="BM92" s="504">
        <v>45261</v>
      </c>
      <c r="BN92" s="504">
        <v>45292</v>
      </c>
      <c r="BO92" s="504">
        <v>45323</v>
      </c>
      <c r="BP92" s="504">
        <v>45352</v>
      </c>
      <c r="BQ92" s="504">
        <v>45383</v>
      </c>
      <c r="BR92" s="504">
        <v>45413</v>
      </c>
      <c r="BS92" s="504">
        <v>45444</v>
      </c>
      <c r="BT92" s="504">
        <v>45474</v>
      </c>
      <c r="BU92" s="504">
        <v>45505</v>
      </c>
      <c r="BV92" s="504">
        <v>45536</v>
      </c>
      <c r="BW92" s="504">
        <v>45566</v>
      </c>
      <c r="BX92" s="504">
        <v>45597</v>
      </c>
      <c r="BY92" s="504">
        <v>45627</v>
      </c>
    </row>
    <row r="93" spans="2:77" ht="34.5" customHeight="1" x14ac:dyDescent="0.45">
      <c r="B93" s="505" t="s">
        <v>252</v>
      </c>
      <c r="C93" s="506"/>
      <c r="D93" s="506"/>
      <c r="E93" s="506"/>
      <c r="F93" s="506"/>
      <c r="G93" s="506"/>
      <c r="H93" s="506">
        <f>+H35+G35-H88</f>
        <v>3361037.8017174113</v>
      </c>
      <c r="I93" s="506"/>
      <c r="J93" s="506" t="s">
        <v>257</v>
      </c>
      <c r="K93" s="506"/>
      <c r="L93" s="506" t="s">
        <v>257</v>
      </c>
      <c r="M93" s="506" t="s">
        <v>257</v>
      </c>
      <c r="N93" s="506" t="s">
        <v>257</v>
      </c>
      <c r="O93" s="506" t="s">
        <v>257</v>
      </c>
      <c r="P93" s="506" t="s">
        <v>257</v>
      </c>
      <c r="Q93" s="506" t="s">
        <v>257</v>
      </c>
      <c r="R93" s="506" t="s">
        <v>257</v>
      </c>
      <c r="S93" s="506" t="s">
        <v>257</v>
      </c>
      <c r="T93" s="506" t="s">
        <v>257</v>
      </c>
      <c r="U93" s="506" t="s">
        <v>257</v>
      </c>
      <c r="V93" s="506" t="s">
        <v>257</v>
      </c>
      <c r="W93" s="506" t="s">
        <v>257</v>
      </c>
      <c r="X93" s="506" t="s">
        <v>257</v>
      </c>
      <c r="Y93" s="506" t="s">
        <v>257</v>
      </c>
      <c r="Z93" s="506" t="s">
        <v>257</v>
      </c>
      <c r="AA93" s="506" t="s">
        <v>257</v>
      </c>
      <c r="AB93" s="506" t="s">
        <v>257</v>
      </c>
      <c r="AC93" s="506" t="s">
        <v>257</v>
      </c>
      <c r="AD93" s="506" t="s">
        <v>257</v>
      </c>
      <c r="AE93" s="506" t="s">
        <v>257</v>
      </c>
      <c r="AF93" s="506" t="s">
        <v>257</v>
      </c>
      <c r="AG93" s="506" t="s">
        <v>257</v>
      </c>
      <c r="AH93" s="506" t="s">
        <v>257</v>
      </c>
      <c r="AI93" s="506" t="s">
        <v>257</v>
      </c>
      <c r="AJ93" s="506" t="s">
        <v>257</v>
      </c>
      <c r="AK93" s="506" t="s">
        <v>257</v>
      </c>
      <c r="AL93" s="506" t="s">
        <v>257</v>
      </c>
      <c r="AM93" s="506" t="s">
        <v>257</v>
      </c>
      <c r="AN93" s="506" t="s">
        <v>257</v>
      </c>
      <c r="AO93" s="506" t="s">
        <v>257</v>
      </c>
      <c r="AP93" s="506" t="s">
        <v>257</v>
      </c>
      <c r="AQ93" s="506" t="s">
        <v>257</v>
      </c>
      <c r="AR93" s="506" t="s">
        <v>257</v>
      </c>
      <c r="AS93" s="506" t="s">
        <v>257</v>
      </c>
      <c r="AT93" s="506" t="s">
        <v>257</v>
      </c>
      <c r="AU93" s="506" t="s">
        <v>257</v>
      </c>
      <c r="AV93" s="506" t="s">
        <v>257</v>
      </c>
      <c r="AW93" s="506" t="s">
        <v>257</v>
      </c>
      <c r="AX93" s="506" t="s">
        <v>257</v>
      </c>
      <c r="AY93" s="506" t="s">
        <v>257</v>
      </c>
      <c r="AZ93" s="506" t="s">
        <v>257</v>
      </c>
      <c r="BA93" s="506" t="s">
        <v>257</v>
      </c>
      <c r="BB93" s="506"/>
      <c r="BC93" s="506"/>
      <c r="BD93" s="506"/>
      <c r="BE93" s="506"/>
      <c r="BF93" s="506"/>
      <c r="BG93" s="506"/>
      <c r="BH93" s="506"/>
      <c r="BI93" s="506"/>
      <c r="BJ93" s="506"/>
      <c r="BK93" s="506"/>
      <c r="BL93" s="506"/>
      <c r="BM93" s="506"/>
      <c r="BN93" s="506"/>
      <c r="BO93" s="506"/>
      <c r="BP93" s="506"/>
      <c r="BQ93" s="506"/>
      <c r="BR93" s="506"/>
      <c r="BS93" s="506"/>
      <c r="BT93" s="506"/>
      <c r="BU93" s="506"/>
      <c r="BV93" s="506"/>
      <c r="BW93" s="506"/>
      <c r="BX93" s="506"/>
      <c r="BY93" s="506"/>
    </row>
    <row r="95" spans="2:77" ht="15" customHeight="1" x14ac:dyDescent="0.45"/>
    <row r="96" spans="2:77" x14ac:dyDescent="0.45">
      <c r="B96" s="9"/>
    </row>
    <row r="99" spans="7:77" ht="28.5" x14ac:dyDescent="0.45">
      <c r="G99" s="507" t="s">
        <v>253</v>
      </c>
      <c r="I99" s="507" t="s">
        <v>253</v>
      </c>
      <c r="J99" s="170">
        <v>3000</v>
      </c>
      <c r="K99" s="507" t="s">
        <v>253</v>
      </c>
      <c r="L99" s="170">
        <v>3000</v>
      </c>
      <c r="M99" s="170">
        <v>3000</v>
      </c>
      <c r="N99" s="170">
        <v>3000</v>
      </c>
      <c r="O99" s="170">
        <v>3000</v>
      </c>
      <c r="P99" s="170">
        <v>3000</v>
      </c>
      <c r="Q99" s="170">
        <v>3000</v>
      </c>
      <c r="R99" s="170">
        <v>3000</v>
      </c>
      <c r="S99" s="170">
        <v>3000</v>
      </c>
      <c r="T99" s="170">
        <v>3000</v>
      </c>
      <c r="U99" s="170">
        <v>3000</v>
      </c>
      <c r="V99" s="170">
        <v>3000</v>
      </c>
      <c r="W99" s="170">
        <v>3000</v>
      </c>
      <c r="X99" s="170">
        <v>3000</v>
      </c>
      <c r="Y99" s="170">
        <v>3000</v>
      </c>
      <c r="Z99" s="170">
        <v>3000</v>
      </c>
      <c r="AA99" s="170">
        <v>3000</v>
      </c>
      <c r="AB99" s="170">
        <v>3000</v>
      </c>
      <c r="AC99" s="170">
        <v>3000</v>
      </c>
      <c r="AD99" s="170">
        <v>3000</v>
      </c>
      <c r="AE99" s="170">
        <v>3000</v>
      </c>
      <c r="AF99" s="170">
        <v>3000</v>
      </c>
      <c r="AG99" s="170">
        <v>3000</v>
      </c>
      <c r="AH99" s="170">
        <v>3000</v>
      </c>
      <c r="AI99" s="170">
        <v>3000</v>
      </c>
      <c r="AJ99" s="170">
        <v>3000</v>
      </c>
      <c r="AK99" s="170">
        <v>3000</v>
      </c>
      <c r="AL99" s="170">
        <v>3000</v>
      </c>
      <c r="AM99" s="170">
        <v>3000</v>
      </c>
      <c r="AN99" s="170">
        <v>3000</v>
      </c>
      <c r="AO99" s="170">
        <v>3000</v>
      </c>
      <c r="AP99" s="170">
        <v>3000</v>
      </c>
      <c r="AQ99" s="170">
        <v>3000</v>
      </c>
      <c r="AR99" s="170">
        <v>3000</v>
      </c>
      <c r="AS99" s="170">
        <v>3000</v>
      </c>
      <c r="AT99" s="170">
        <v>3000</v>
      </c>
      <c r="AU99" s="170">
        <v>3000</v>
      </c>
      <c r="AV99" s="170">
        <v>3000</v>
      </c>
      <c r="AW99" s="170">
        <v>3000</v>
      </c>
      <c r="AX99" s="170">
        <v>3000</v>
      </c>
      <c r="AY99" s="170">
        <v>3000</v>
      </c>
      <c r="AZ99" s="170">
        <v>3000</v>
      </c>
      <c r="BA99" s="170">
        <v>3000</v>
      </c>
      <c r="BB99" s="170">
        <v>3000</v>
      </c>
      <c r="BC99" s="170">
        <v>3000</v>
      </c>
      <c r="BD99" s="170">
        <v>3000</v>
      </c>
      <c r="BE99" s="170">
        <v>3000</v>
      </c>
      <c r="BF99" s="170">
        <v>3000</v>
      </c>
      <c r="BG99" s="170">
        <v>3000</v>
      </c>
      <c r="BH99" s="170">
        <v>3000</v>
      </c>
      <c r="BI99" s="170">
        <v>3000</v>
      </c>
      <c r="BJ99" s="170">
        <v>3000</v>
      </c>
      <c r="BK99" s="170">
        <v>3000</v>
      </c>
      <c r="BL99" s="170">
        <v>3000</v>
      </c>
      <c r="BM99" s="170">
        <v>3000</v>
      </c>
      <c r="BN99" s="170">
        <v>3000</v>
      </c>
      <c r="BO99" s="170">
        <v>3000</v>
      </c>
      <c r="BP99" s="170">
        <v>3000</v>
      </c>
      <c r="BQ99" s="170">
        <v>3000</v>
      </c>
      <c r="BR99" s="170">
        <v>3000</v>
      </c>
      <c r="BS99" s="170">
        <v>3000</v>
      </c>
      <c r="BT99" s="170">
        <v>3000</v>
      </c>
      <c r="BU99" s="170">
        <v>3000</v>
      </c>
      <c r="BV99" s="170">
        <v>3000</v>
      </c>
      <c r="BW99" s="170">
        <v>3000</v>
      </c>
      <c r="BX99" s="170">
        <v>3000</v>
      </c>
      <c r="BY99" s="170">
        <v>3000</v>
      </c>
    </row>
    <row r="100" spans="7:77" x14ac:dyDescent="0.45">
      <c r="G100" s="508" t="s">
        <v>254</v>
      </c>
      <c r="H100" s="446"/>
      <c r="I100" s="508" t="s">
        <v>254</v>
      </c>
      <c r="J100" s="509">
        <v>0</v>
      </c>
      <c r="K100" s="508" t="s">
        <v>254</v>
      </c>
      <c r="L100" s="446">
        <v>0</v>
      </c>
      <c r="M100" s="446">
        <v>450</v>
      </c>
      <c r="N100" s="446">
        <v>450</v>
      </c>
      <c r="O100" s="446">
        <v>450</v>
      </c>
      <c r="P100" s="446">
        <v>500</v>
      </c>
      <c r="Q100" s="446">
        <v>500</v>
      </c>
      <c r="R100" s="446">
        <v>500</v>
      </c>
      <c r="S100" s="446">
        <v>600</v>
      </c>
      <c r="T100" s="446">
        <v>600</v>
      </c>
      <c r="U100" s="446">
        <v>600</v>
      </c>
      <c r="V100" s="446">
        <v>700</v>
      </c>
      <c r="W100" s="446">
        <v>700</v>
      </c>
      <c r="X100" s="446">
        <v>700</v>
      </c>
      <c r="Y100" s="446">
        <v>700</v>
      </c>
      <c r="Z100" s="446">
        <v>700</v>
      </c>
      <c r="AA100" s="446">
        <v>700</v>
      </c>
      <c r="AB100" s="446">
        <v>700</v>
      </c>
      <c r="AC100" s="446">
        <v>700</v>
      </c>
      <c r="AD100" s="446">
        <v>500</v>
      </c>
      <c r="AE100" s="446">
        <v>500</v>
      </c>
      <c r="AF100" s="446">
        <v>500</v>
      </c>
      <c r="AG100" s="446">
        <v>500</v>
      </c>
      <c r="AH100" s="446">
        <v>500</v>
      </c>
      <c r="AI100" s="446">
        <v>500</v>
      </c>
      <c r="AJ100" s="446">
        <v>500</v>
      </c>
      <c r="AK100" s="446">
        <v>500</v>
      </c>
      <c r="AL100" s="446">
        <v>500</v>
      </c>
      <c r="AM100" s="446">
        <v>500</v>
      </c>
      <c r="AN100" s="446">
        <v>500</v>
      </c>
      <c r="AO100" s="446">
        <v>500</v>
      </c>
      <c r="AP100" s="446">
        <v>400</v>
      </c>
      <c r="AQ100" s="446">
        <v>400</v>
      </c>
      <c r="AR100" s="446">
        <v>400</v>
      </c>
      <c r="AS100" s="446">
        <v>400</v>
      </c>
      <c r="AT100" s="446">
        <v>400</v>
      </c>
      <c r="AU100" s="446">
        <v>400</v>
      </c>
      <c r="AV100" s="446">
        <v>400</v>
      </c>
      <c r="AW100" s="446">
        <v>400</v>
      </c>
      <c r="AX100" s="446">
        <v>400</v>
      </c>
      <c r="AY100" s="446">
        <v>400</v>
      </c>
      <c r="AZ100" s="446">
        <v>400</v>
      </c>
      <c r="BA100" s="446">
        <v>400</v>
      </c>
      <c r="BB100" s="446">
        <f>(26770-21500)/18</f>
        <v>292.77777777777777</v>
      </c>
      <c r="BC100" s="446">
        <f t="shared" ref="BC100:BS100" si="4">(26770-21500)/18</f>
        <v>292.77777777777777</v>
      </c>
      <c r="BD100" s="446">
        <f t="shared" si="4"/>
        <v>292.77777777777777</v>
      </c>
      <c r="BE100" s="446">
        <f t="shared" si="4"/>
        <v>292.77777777777777</v>
      </c>
      <c r="BF100" s="446">
        <f t="shared" si="4"/>
        <v>292.77777777777777</v>
      </c>
      <c r="BG100" s="446">
        <f t="shared" si="4"/>
        <v>292.77777777777777</v>
      </c>
      <c r="BH100" s="446">
        <f t="shared" si="4"/>
        <v>292.77777777777777</v>
      </c>
      <c r="BI100" s="446">
        <f t="shared" si="4"/>
        <v>292.77777777777777</v>
      </c>
      <c r="BJ100" s="446">
        <f t="shared" si="4"/>
        <v>292.77777777777777</v>
      </c>
      <c r="BK100" s="446">
        <f t="shared" si="4"/>
        <v>292.77777777777777</v>
      </c>
      <c r="BL100" s="446">
        <f t="shared" si="4"/>
        <v>292.77777777777777</v>
      </c>
      <c r="BM100" s="446">
        <f t="shared" si="4"/>
        <v>292.77777777777777</v>
      </c>
      <c r="BN100" s="446">
        <f t="shared" si="4"/>
        <v>292.77777777777777</v>
      </c>
      <c r="BO100" s="446">
        <f t="shared" si="4"/>
        <v>292.77777777777777</v>
      </c>
      <c r="BP100" s="446">
        <f t="shared" si="4"/>
        <v>292.77777777777777</v>
      </c>
      <c r="BQ100" s="446">
        <f t="shared" si="4"/>
        <v>292.77777777777777</v>
      </c>
      <c r="BR100" s="446">
        <f t="shared" si="4"/>
        <v>292.77777777777777</v>
      </c>
      <c r="BS100" s="446">
        <f t="shared" si="4"/>
        <v>292.77777777777777</v>
      </c>
      <c r="BT100" s="446"/>
      <c r="BU100" s="446"/>
      <c r="BV100" s="446"/>
      <c r="BW100" s="446"/>
      <c r="BX100" s="446"/>
      <c r="BY100" s="446"/>
    </row>
    <row r="101" spans="7:77" x14ac:dyDescent="0.45">
      <c r="G101" s="508" t="s">
        <v>255</v>
      </c>
      <c r="H101" s="510"/>
      <c r="I101" s="508" t="s">
        <v>255</v>
      </c>
      <c r="J101" s="510">
        <f t="shared" ref="J101:BU101" si="5">+J99*J100*0.4</f>
        <v>0</v>
      </c>
      <c r="K101" s="508" t="s">
        <v>255</v>
      </c>
      <c r="L101" s="510">
        <f t="shared" si="5"/>
        <v>0</v>
      </c>
      <c r="M101" s="510">
        <f t="shared" si="5"/>
        <v>540000</v>
      </c>
      <c r="N101" s="510">
        <f t="shared" si="5"/>
        <v>540000</v>
      </c>
      <c r="O101" s="510">
        <f t="shared" si="5"/>
        <v>540000</v>
      </c>
      <c r="P101" s="510">
        <f t="shared" si="5"/>
        <v>600000</v>
      </c>
      <c r="Q101" s="510">
        <f t="shared" si="5"/>
        <v>600000</v>
      </c>
      <c r="R101" s="510">
        <f t="shared" si="5"/>
        <v>600000</v>
      </c>
      <c r="S101" s="510">
        <f t="shared" si="5"/>
        <v>720000</v>
      </c>
      <c r="T101" s="510">
        <f t="shared" si="5"/>
        <v>720000</v>
      </c>
      <c r="U101" s="510">
        <f t="shared" si="5"/>
        <v>720000</v>
      </c>
      <c r="V101" s="510">
        <f t="shared" si="5"/>
        <v>840000</v>
      </c>
      <c r="W101" s="510">
        <f t="shared" si="5"/>
        <v>840000</v>
      </c>
      <c r="X101" s="510">
        <f t="shared" si="5"/>
        <v>840000</v>
      </c>
      <c r="Y101" s="510">
        <f t="shared" si="5"/>
        <v>840000</v>
      </c>
      <c r="Z101" s="510">
        <f t="shared" si="5"/>
        <v>840000</v>
      </c>
      <c r="AA101" s="510">
        <f t="shared" si="5"/>
        <v>840000</v>
      </c>
      <c r="AB101" s="510">
        <f t="shared" si="5"/>
        <v>840000</v>
      </c>
      <c r="AC101" s="510">
        <f t="shared" si="5"/>
        <v>840000</v>
      </c>
      <c r="AD101" s="510">
        <f t="shared" si="5"/>
        <v>600000</v>
      </c>
      <c r="AE101" s="510">
        <f t="shared" si="5"/>
        <v>600000</v>
      </c>
      <c r="AF101" s="510">
        <f t="shared" si="5"/>
        <v>600000</v>
      </c>
      <c r="AG101" s="510">
        <f t="shared" si="5"/>
        <v>600000</v>
      </c>
      <c r="AH101" s="510">
        <f t="shared" si="5"/>
        <v>600000</v>
      </c>
      <c r="AI101" s="510">
        <f t="shared" si="5"/>
        <v>600000</v>
      </c>
      <c r="AJ101" s="510">
        <f t="shared" si="5"/>
        <v>600000</v>
      </c>
      <c r="AK101" s="510">
        <f t="shared" si="5"/>
        <v>600000</v>
      </c>
      <c r="AL101" s="510">
        <f t="shared" si="5"/>
        <v>600000</v>
      </c>
      <c r="AM101" s="510">
        <f t="shared" si="5"/>
        <v>600000</v>
      </c>
      <c r="AN101" s="510">
        <f t="shared" si="5"/>
        <v>600000</v>
      </c>
      <c r="AO101" s="510">
        <f t="shared" si="5"/>
        <v>600000</v>
      </c>
      <c r="AP101" s="510">
        <f t="shared" si="5"/>
        <v>480000</v>
      </c>
      <c r="AQ101" s="510">
        <f t="shared" si="5"/>
        <v>480000</v>
      </c>
      <c r="AR101" s="510">
        <f t="shared" si="5"/>
        <v>480000</v>
      </c>
      <c r="AS101" s="510">
        <f t="shared" si="5"/>
        <v>480000</v>
      </c>
      <c r="AT101" s="510">
        <f t="shared" si="5"/>
        <v>480000</v>
      </c>
      <c r="AU101" s="510">
        <f t="shared" si="5"/>
        <v>480000</v>
      </c>
      <c r="AV101" s="510">
        <f t="shared" si="5"/>
        <v>480000</v>
      </c>
      <c r="AW101" s="510">
        <f t="shared" si="5"/>
        <v>480000</v>
      </c>
      <c r="AX101" s="510">
        <f t="shared" si="5"/>
        <v>480000</v>
      </c>
      <c r="AY101" s="510">
        <f t="shared" si="5"/>
        <v>480000</v>
      </c>
      <c r="AZ101" s="510">
        <f t="shared" si="5"/>
        <v>480000</v>
      </c>
      <c r="BA101" s="510">
        <f t="shared" si="5"/>
        <v>480000</v>
      </c>
      <c r="BB101" s="510">
        <f t="shared" si="5"/>
        <v>351333.33333333337</v>
      </c>
      <c r="BC101" s="510">
        <f t="shared" si="5"/>
        <v>351333.33333333337</v>
      </c>
      <c r="BD101" s="510">
        <f t="shared" si="5"/>
        <v>351333.33333333337</v>
      </c>
      <c r="BE101" s="510">
        <f t="shared" si="5"/>
        <v>351333.33333333337</v>
      </c>
      <c r="BF101" s="510">
        <f t="shared" si="5"/>
        <v>351333.33333333337</v>
      </c>
      <c r="BG101" s="510">
        <f t="shared" si="5"/>
        <v>351333.33333333337</v>
      </c>
      <c r="BH101" s="510">
        <f t="shared" si="5"/>
        <v>351333.33333333337</v>
      </c>
      <c r="BI101" s="510">
        <f t="shared" si="5"/>
        <v>351333.33333333337</v>
      </c>
      <c r="BJ101" s="510">
        <f t="shared" si="5"/>
        <v>351333.33333333337</v>
      </c>
      <c r="BK101" s="510">
        <f t="shared" si="5"/>
        <v>351333.33333333337</v>
      </c>
      <c r="BL101" s="510">
        <f t="shared" si="5"/>
        <v>351333.33333333337</v>
      </c>
      <c r="BM101" s="510">
        <f t="shared" si="5"/>
        <v>351333.33333333337</v>
      </c>
      <c r="BN101" s="510">
        <f t="shared" si="5"/>
        <v>351333.33333333337</v>
      </c>
      <c r="BO101" s="510">
        <f t="shared" si="5"/>
        <v>351333.33333333337</v>
      </c>
      <c r="BP101" s="510">
        <f t="shared" si="5"/>
        <v>351333.33333333337</v>
      </c>
      <c r="BQ101" s="510">
        <f t="shared" si="5"/>
        <v>351333.33333333337</v>
      </c>
      <c r="BR101" s="510">
        <f t="shared" si="5"/>
        <v>351333.33333333337</v>
      </c>
      <c r="BS101" s="510">
        <f t="shared" si="5"/>
        <v>351333.33333333337</v>
      </c>
      <c r="BT101" s="510">
        <f t="shared" si="5"/>
        <v>0</v>
      </c>
      <c r="BU101" s="510">
        <f t="shared" si="5"/>
        <v>0</v>
      </c>
      <c r="BV101" s="510">
        <f t="shared" ref="BV101:BY101" si="6">+BV99*BV100*0.4</f>
        <v>0</v>
      </c>
      <c r="BW101" s="510">
        <f t="shared" si="6"/>
        <v>0</v>
      </c>
      <c r="BX101" s="510">
        <f t="shared" si="6"/>
        <v>0</v>
      </c>
      <c r="BY101" s="510">
        <f t="shared" si="6"/>
        <v>0</v>
      </c>
    </row>
    <row r="102" spans="7:77" x14ac:dyDescent="0.45"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  <c r="Z102" s="446"/>
      <c r="AA102" s="446"/>
      <c r="AB102" s="446"/>
      <c r="AC102" s="446"/>
      <c r="AD102" s="446"/>
      <c r="AE102" s="446"/>
      <c r="AF102" s="446"/>
      <c r="AG102" s="446"/>
      <c r="AH102" s="446"/>
      <c r="AI102" s="446"/>
      <c r="AJ102" s="446"/>
      <c r="AK102" s="446"/>
      <c r="AL102" s="446"/>
      <c r="AM102" s="446"/>
      <c r="AN102" s="446"/>
      <c r="AO102" s="446"/>
      <c r="AP102" s="446"/>
      <c r="AQ102" s="446"/>
      <c r="AR102" s="446"/>
      <c r="AS102" s="446"/>
      <c r="AT102" s="446"/>
      <c r="AU102" s="446"/>
      <c r="AV102" s="446"/>
      <c r="AW102" s="446"/>
      <c r="AX102" s="446"/>
      <c r="AY102" s="446"/>
      <c r="AZ102" s="446"/>
      <c r="BA102" s="446"/>
      <c r="BB102" s="446"/>
      <c r="BC102" s="446"/>
      <c r="BD102" s="446"/>
      <c r="BE102" s="446"/>
      <c r="BF102" s="446"/>
      <c r="BG102" s="446"/>
      <c r="BH102" s="446"/>
      <c r="BI102" s="446"/>
      <c r="BJ102" s="446"/>
      <c r="BK102" s="446"/>
      <c r="BL102" s="446"/>
      <c r="BM102" s="446"/>
      <c r="BN102" s="446"/>
      <c r="BO102" s="446"/>
      <c r="BP102" s="446"/>
      <c r="BQ102" s="446"/>
      <c r="BR102" s="446"/>
      <c r="BS102" s="446"/>
      <c r="BT102" s="446"/>
      <c r="BU102" s="446"/>
      <c r="BV102" s="446"/>
      <c r="BW102" s="446"/>
      <c r="BX102" s="446"/>
      <c r="BY102" s="446"/>
    </row>
    <row r="103" spans="7:77" x14ac:dyDescent="0.45">
      <c r="G103" s="481">
        <v>43617</v>
      </c>
      <c r="H103" s="446"/>
      <c r="I103" s="481">
        <v>43617</v>
      </c>
      <c r="J103" s="446"/>
      <c r="K103" s="481">
        <v>43617</v>
      </c>
      <c r="L103" s="510">
        <f>J$99*J$100*0.6/20</f>
        <v>0</v>
      </c>
      <c r="M103" s="510">
        <f t="shared" ref="M103:AB103" si="7">+L103</f>
        <v>0</v>
      </c>
      <c r="N103" s="510">
        <f t="shared" si="7"/>
        <v>0</v>
      </c>
      <c r="O103" s="510">
        <f t="shared" si="7"/>
        <v>0</v>
      </c>
      <c r="P103" s="510">
        <f t="shared" si="7"/>
        <v>0</v>
      </c>
      <c r="Q103" s="510">
        <f t="shared" si="7"/>
        <v>0</v>
      </c>
      <c r="R103" s="510">
        <f t="shared" si="7"/>
        <v>0</v>
      </c>
      <c r="S103" s="510">
        <f t="shared" si="7"/>
        <v>0</v>
      </c>
      <c r="T103" s="510">
        <f t="shared" si="7"/>
        <v>0</v>
      </c>
      <c r="U103" s="510">
        <f t="shared" si="7"/>
        <v>0</v>
      </c>
      <c r="V103" s="510">
        <f t="shared" si="7"/>
        <v>0</v>
      </c>
      <c r="W103" s="510">
        <f t="shared" si="7"/>
        <v>0</v>
      </c>
      <c r="X103" s="510">
        <f t="shared" si="7"/>
        <v>0</v>
      </c>
      <c r="Y103" s="510">
        <f t="shared" si="7"/>
        <v>0</v>
      </c>
      <c r="Z103" s="510">
        <f t="shared" si="7"/>
        <v>0</v>
      </c>
      <c r="AA103" s="510">
        <f t="shared" si="7"/>
        <v>0</v>
      </c>
      <c r="AB103" s="510">
        <f t="shared" si="7"/>
        <v>0</v>
      </c>
      <c r="AC103" s="510">
        <f t="shared" ref="N103:AC118" si="8">+AB103</f>
        <v>0</v>
      </c>
      <c r="AD103" s="446"/>
      <c r="AE103" s="446"/>
      <c r="AF103" s="446"/>
      <c r="AG103" s="446"/>
      <c r="AH103" s="446"/>
      <c r="AI103" s="446"/>
      <c r="AJ103" s="446"/>
      <c r="AK103" s="446"/>
      <c r="AL103" s="446"/>
      <c r="AM103" s="446"/>
      <c r="AN103" s="446"/>
      <c r="AO103" s="446"/>
      <c r="AP103" s="446"/>
      <c r="AQ103" s="446"/>
      <c r="AR103" s="446"/>
      <c r="AS103" s="446"/>
      <c r="AT103" s="446"/>
      <c r="AU103" s="446"/>
      <c r="AV103" s="446"/>
      <c r="AW103" s="446"/>
      <c r="AX103" s="446"/>
      <c r="AY103" s="446"/>
      <c r="AZ103" s="446"/>
      <c r="BA103" s="446"/>
      <c r="BB103" s="446"/>
      <c r="BC103" s="446"/>
      <c r="BD103" s="446"/>
      <c r="BE103" s="446"/>
      <c r="BF103" s="446"/>
      <c r="BG103" s="446"/>
      <c r="BH103" s="446"/>
      <c r="BI103" s="446"/>
      <c r="BJ103" s="446"/>
      <c r="BK103" s="446"/>
      <c r="BL103" s="446"/>
      <c r="BM103" s="446"/>
      <c r="BN103" s="446"/>
      <c r="BO103" s="446"/>
      <c r="BP103" s="446"/>
      <c r="BQ103" s="446"/>
      <c r="BR103" s="446"/>
      <c r="BS103" s="446"/>
      <c r="BT103" s="446"/>
      <c r="BU103" s="446"/>
      <c r="BV103" s="446"/>
      <c r="BW103" s="446"/>
      <c r="BX103" s="446"/>
      <c r="BY103" s="446"/>
    </row>
    <row r="104" spans="7:77" x14ac:dyDescent="0.45">
      <c r="G104" s="481">
        <v>43647</v>
      </c>
      <c r="H104" s="446"/>
      <c r="I104" s="481">
        <v>43647</v>
      </c>
      <c r="J104" s="446"/>
      <c r="K104" s="481">
        <v>43647</v>
      </c>
      <c r="L104" s="446"/>
      <c r="M104" s="510">
        <f>L$99*L$100*0.6/20</f>
        <v>0</v>
      </c>
      <c r="N104" s="510">
        <f t="shared" si="8"/>
        <v>0</v>
      </c>
      <c r="O104" s="510">
        <f t="shared" si="8"/>
        <v>0</v>
      </c>
      <c r="P104" s="510">
        <f t="shared" si="8"/>
        <v>0</v>
      </c>
      <c r="Q104" s="510">
        <f t="shared" si="8"/>
        <v>0</v>
      </c>
      <c r="R104" s="510">
        <f t="shared" si="8"/>
        <v>0</v>
      </c>
      <c r="S104" s="510">
        <f t="shared" si="8"/>
        <v>0</v>
      </c>
      <c r="T104" s="510">
        <f t="shared" si="8"/>
        <v>0</v>
      </c>
      <c r="U104" s="510">
        <f t="shared" si="8"/>
        <v>0</v>
      </c>
      <c r="V104" s="510">
        <f t="shared" si="8"/>
        <v>0</v>
      </c>
      <c r="W104" s="510">
        <f t="shared" si="8"/>
        <v>0</v>
      </c>
      <c r="X104" s="510">
        <f t="shared" si="8"/>
        <v>0</v>
      </c>
      <c r="Y104" s="510">
        <f t="shared" si="8"/>
        <v>0</v>
      </c>
      <c r="Z104" s="510">
        <f t="shared" si="8"/>
        <v>0</v>
      </c>
      <c r="AA104" s="510">
        <f t="shared" si="8"/>
        <v>0</v>
      </c>
      <c r="AB104" s="510">
        <f t="shared" si="8"/>
        <v>0</v>
      </c>
      <c r="AC104" s="510">
        <f t="shared" si="8"/>
        <v>0</v>
      </c>
      <c r="AD104" s="510">
        <f t="shared" ref="AC104:AR120" si="9">+AC104</f>
        <v>0</v>
      </c>
      <c r="AE104" s="510">
        <f t="shared" si="9"/>
        <v>0</v>
      </c>
      <c r="AF104" s="510">
        <f t="shared" si="9"/>
        <v>0</v>
      </c>
      <c r="AG104" s="446"/>
      <c r="AH104" s="446"/>
      <c r="AI104" s="446"/>
      <c r="AJ104" s="446"/>
      <c r="AK104" s="446"/>
      <c r="AL104" s="446"/>
      <c r="AM104" s="446"/>
      <c r="AN104" s="446"/>
      <c r="AO104" s="446"/>
      <c r="AP104" s="446"/>
      <c r="AQ104" s="446"/>
      <c r="AR104" s="446"/>
      <c r="AS104" s="446"/>
      <c r="AT104" s="446"/>
      <c r="AU104" s="446"/>
      <c r="AV104" s="446"/>
      <c r="AW104" s="446"/>
      <c r="AX104" s="446"/>
      <c r="AY104" s="446"/>
      <c r="AZ104" s="446"/>
      <c r="BA104" s="446"/>
      <c r="BB104" s="446"/>
      <c r="BC104" s="446"/>
      <c r="BD104" s="446"/>
      <c r="BE104" s="446"/>
      <c r="BF104" s="446"/>
      <c r="BG104" s="446"/>
      <c r="BH104" s="446"/>
      <c r="BI104" s="446"/>
      <c r="BJ104" s="446"/>
      <c r="BK104" s="446"/>
      <c r="BL104" s="446"/>
      <c r="BM104" s="446"/>
      <c r="BN104" s="446"/>
      <c r="BO104" s="446"/>
      <c r="BP104" s="446"/>
      <c r="BQ104" s="446"/>
      <c r="BR104" s="446"/>
      <c r="BS104" s="446"/>
      <c r="BT104" s="446"/>
      <c r="BU104" s="446"/>
      <c r="BV104" s="446"/>
      <c r="BW104" s="446"/>
      <c r="BX104" s="446"/>
      <c r="BY104" s="446"/>
    </row>
    <row r="105" spans="7:77" x14ac:dyDescent="0.45">
      <c r="G105" s="481">
        <v>43678</v>
      </c>
      <c r="H105" s="446"/>
      <c r="I105" s="481">
        <v>43678</v>
      </c>
      <c r="J105" s="446"/>
      <c r="K105" s="481">
        <v>43678</v>
      </c>
      <c r="L105" s="446"/>
      <c r="M105" s="446"/>
      <c r="N105" s="510">
        <f>M$99*M$100*0.6/20</f>
        <v>40500</v>
      </c>
      <c r="O105" s="510">
        <f t="shared" si="8"/>
        <v>40500</v>
      </c>
      <c r="P105" s="510">
        <f t="shared" si="8"/>
        <v>40500</v>
      </c>
      <c r="Q105" s="510">
        <f t="shared" si="8"/>
        <v>40500</v>
      </c>
      <c r="R105" s="510">
        <f t="shared" si="8"/>
        <v>40500</v>
      </c>
      <c r="S105" s="510">
        <f t="shared" si="8"/>
        <v>40500</v>
      </c>
      <c r="T105" s="510">
        <f t="shared" si="8"/>
        <v>40500</v>
      </c>
      <c r="U105" s="510">
        <f t="shared" si="8"/>
        <v>40500</v>
      </c>
      <c r="V105" s="510">
        <f t="shared" si="8"/>
        <v>40500</v>
      </c>
      <c r="W105" s="510">
        <f t="shared" si="8"/>
        <v>40500</v>
      </c>
      <c r="X105" s="510">
        <f t="shared" si="8"/>
        <v>40500</v>
      </c>
      <c r="Y105" s="510">
        <f t="shared" si="8"/>
        <v>40500</v>
      </c>
      <c r="Z105" s="510">
        <f t="shared" si="8"/>
        <v>40500</v>
      </c>
      <c r="AA105" s="510">
        <f t="shared" si="8"/>
        <v>40500</v>
      </c>
      <c r="AB105" s="510">
        <f t="shared" si="8"/>
        <v>40500</v>
      </c>
      <c r="AC105" s="510">
        <f t="shared" si="9"/>
        <v>40500</v>
      </c>
      <c r="AD105" s="510">
        <f t="shared" si="9"/>
        <v>40500</v>
      </c>
      <c r="AE105" s="510">
        <f t="shared" si="9"/>
        <v>40500</v>
      </c>
      <c r="AF105" s="510">
        <f t="shared" si="9"/>
        <v>40500</v>
      </c>
      <c r="AG105" s="510">
        <f t="shared" si="9"/>
        <v>40500</v>
      </c>
      <c r="AH105" s="446"/>
      <c r="AI105" s="446"/>
      <c r="AJ105" s="446"/>
      <c r="AK105" s="446"/>
      <c r="AL105" s="446"/>
      <c r="AM105" s="446"/>
      <c r="AN105" s="446"/>
      <c r="AO105" s="446"/>
      <c r="AP105" s="446"/>
      <c r="AQ105" s="446"/>
      <c r="AR105" s="446"/>
      <c r="AS105" s="446"/>
      <c r="AT105" s="446"/>
      <c r="AU105" s="446"/>
      <c r="AV105" s="446"/>
      <c r="AW105" s="446"/>
      <c r="AX105" s="446"/>
      <c r="AY105" s="446"/>
      <c r="AZ105" s="446"/>
      <c r="BA105" s="446"/>
      <c r="BB105" s="446"/>
      <c r="BC105" s="446"/>
      <c r="BD105" s="446"/>
      <c r="BE105" s="446"/>
      <c r="BF105" s="446"/>
      <c r="BG105" s="446"/>
      <c r="BH105" s="446"/>
      <c r="BI105" s="446"/>
      <c r="BJ105" s="446"/>
      <c r="BK105" s="446"/>
      <c r="BL105" s="446"/>
      <c r="BM105" s="446"/>
      <c r="BN105" s="446"/>
      <c r="BO105" s="446"/>
      <c r="BP105" s="446"/>
      <c r="BQ105" s="446"/>
      <c r="BR105" s="446"/>
      <c r="BS105" s="446"/>
      <c r="BT105" s="446"/>
      <c r="BU105" s="446"/>
      <c r="BV105" s="446"/>
      <c r="BW105" s="446"/>
      <c r="BX105" s="446"/>
      <c r="BY105" s="446"/>
    </row>
    <row r="106" spans="7:77" x14ac:dyDescent="0.45">
      <c r="G106" s="481">
        <v>43709</v>
      </c>
      <c r="H106" s="446"/>
      <c r="I106" s="481">
        <v>43709</v>
      </c>
      <c r="J106" s="446"/>
      <c r="K106" s="481">
        <v>43709</v>
      </c>
      <c r="L106" s="446"/>
      <c r="M106" s="446"/>
      <c r="N106" s="446"/>
      <c r="O106" s="510">
        <f>N$99*N$100*0.6/20</f>
        <v>40500</v>
      </c>
      <c r="P106" s="510">
        <f t="shared" si="8"/>
        <v>40500</v>
      </c>
      <c r="Q106" s="510">
        <f t="shared" si="8"/>
        <v>40500</v>
      </c>
      <c r="R106" s="510">
        <f t="shared" si="8"/>
        <v>40500</v>
      </c>
      <c r="S106" s="510">
        <f t="shared" si="8"/>
        <v>40500</v>
      </c>
      <c r="T106" s="510">
        <f t="shared" si="8"/>
        <v>40500</v>
      </c>
      <c r="U106" s="510">
        <f t="shared" si="8"/>
        <v>40500</v>
      </c>
      <c r="V106" s="510">
        <f t="shared" si="8"/>
        <v>40500</v>
      </c>
      <c r="W106" s="510">
        <f t="shared" si="8"/>
        <v>40500</v>
      </c>
      <c r="X106" s="510">
        <f t="shared" si="8"/>
        <v>40500</v>
      </c>
      <c r="Y106" s="510">
        <f t="shared" si="8"/>
        <v>40500</v>
      </c>
      <c r="Z106" s="510">
        <f t="shared" si="8"/>
        <v>40500</v>
      </c>
      <c r="AA106" s="510">
        <f t="shared" si="8"/>
        <v>40500</v>
      </c>
      <c r="AB106" s="510">
        <f t="shared" si="8"/>
        <v>40500</v>
      </c>
      <c r="AC106" s="510">
        <f t="shared" si="9"/>
        <v>40500</v>
      </c>
      <c r="AD106" s="510">
        <f t="shared" si="9"/>
        <v>40500</v>
      </c>
      <c r="AE106" s="510">
        <f t="shared" si="9"/>
        <v>40500</v>
      </c>
      <c r="AF106" s="510">
        <f t="shared" si="9"/>
        <v>40500</v>
      </c>
      <c r="AG106" s="510">
        <f t="shared" si="9"/>
        <v>40500</v>
      </c>
      <c r="AH106" s="510">
        <f t="shared" si="9"/>
        <v>40500</v>
      </c>
      <c r="AI106" s="446"/>
      <c r="AJ106" s="446"/>
      <c r="AK106" s="446"/>
      <c r="AL106" s="446"/>
      <c r="AM106" s="446"/>
      <c r="AN106" s="446"/>
      <c r="AO106" s="446"/>
      <c r="AP106" s="446"/>
      <c r="AQ106" s="446"/>
      <c r="AR106" s="446"/>
      <c r="AS106" s="446"/>
      <c r="AT106" s="446"/>
      <c r="AU106" s="446"/>
      <c r="AV106" s="446"/>
      <c r="AW106" s="446"/>
      <c r="AX106" s="446"/>
      <c r="AY106" s="446"/>
      <c r="AZ106" s="446"/>
      <c r="BA106" s="446"/>
      <c r="BB106" s="446"/>
      <c r="BC106" s="446"/>
      <c r="BD106" s="446"/>
      <c r="BE106" s="446"/>
      <c r="BF106" s="446"/>
      <c r="BG106" s="446"/>
      <c r="BH106" s="446"/>
      <c r="BI106" s="446"/>
      <c r="BJ106" s="446"/>
      <c r="BK106" s="446"/>
      <c r="BL106" s="446"/>
      <c r="BM106" s="446"/>
      <c r="BN106" s="446"/>
      <c r="BO106" s="446"/>
      <c r="BP106" s="446"/>
      <c r="BQ106" s="446"/>
      <c r="BR106" s="446"/>
      <c r="BS106" s="446"/>
      <c r="BT106" s="446"/>
      <c r="BU106" s="446"/>
      <c r="BV106" s="446"/>
      <c r="BW106" s="446"/>
      <c r="BX106" s="446"/>
      <c r="BY106" s="446"/>
    </row>
    <row r="107" spans="7:77" x14ac:dyDescent="0.45">
      <c r="G107" s="481">
        <v>43739</v>
      </c>
      <c r="H107" s="446"/>
      <c r="I107" s="481">
        <v>43739</v>
      </c>
      <c r="J107" s="446"/>
      <c r="K107" s="481">
        <v>43739</v>
      </c>
      <c r="L107" s="446"/>
      <c r="M107" s="446"/>
      <c r="N107" s="446"/>
      <c r="O107" s="446"/>
      <c r="P107" s="510">
        <f>O$99*O$100*0.6/20</f>
        <v>40500</v>
      </c>
      <c r="Q107" s="510">
        <f t="shared" si="8"/>
        <v>40500</v>
      </c>
      <c r="R107" s="510">
        <f t="shared" si="8"/>
        <v>40500</v>
      </c>
      <c r="S107" s="510">
        <f t="shared" si="8"/>
        <v>40500</v>
      </c>
      <c r="T107" s="510">
        <f t="shared" si="8"/>
        <v>40500</v>
      </c>
      <c r="U107" s="510">
        <f t="shared" si="8"/>
        <v>40500</v>
      </c>
      <c r="V107" s="510">
        <f t="shared" si="8"/>
        <v>40500</v>
      </c>
      <c r="W107" s="510">
        <f t="shared" si="8"/>
        <v>40500</v>
      </c>
      <c r="X107" s="510">
        <f t="shared" si="8"/>
        <v>40500</v>
      </c>
      <c r="Y107" s="510">
        <f t="shared" si="8"/>
        <v>40500</v>
      </c>
      <c r="Z107" s="510">
        <f t="shared" si="8"/>
        <v>40500</v>
      </c>
      <c r="AA107" s="510">
        <f t="shared" si="8"/>
        <v>40500</v>
      </c>
      <c r="AB107" s="510">
        <f t="shared" si="8"/>
        <v>40500</v>
      </c>
      <c r="AC107" s="510">
        <f t="shared" si="9"/>
        <v>40500</v>
      </c>
      <c r="AD107" s="510">
        <f t="shared" si="9"/>
        <v>40500</v>
      </c>
      <c r="AE107" s="510">
        <f t="shared" si="9"/>
        <v>40500</v>
      </c>
      <c r="AF107" s="510">
        <f t="shared" si="9"/>
        <v>40500</v>
      </c>
      <c r="AG107" s="510">
        <f t="shared" si="9"/>
        <v>40500</v>
      </c>
      <c r="AH107" s="510">
        <f t="shared" si="9"/>
        <v>40500</v>
      </c>
      <c r="AI107" s="510">
        <f t="shared" si="9"/>
        <v>40500</v>
      </c>
      <c r="AJ107" s="446"/>
      <c r="AK107" s="446"/>
      <c r="AL107" s="446"/>
      <c r="AM107" s="446"/>
      <c r="AN107" s="446"/>
      <c r="AO107" s="446"/>
      <c r="AP107" s="446"/>
      <c r="AQ107" s="446"/>
      <c r="AR107" s="446"/>
      <c r="AS107" s="446"/>
      <c r="AT107" s="446"/>
      <c r="AU107" s="446"/>
      <c r="AV107" s="446"/>
      <c r="AW107" s="446"/>
      <c r="AX107" s="446"/>
      <c r="AY107" s="446"/>
      <c r="AZ107" s="446"/>
      <c r="BA107" s="446"/>
      <c r="BB107" s="446"/>
      <c r="BC107" s="446"/>
      <c r="BD107" s="446"/>
      <c r="BE107" s="446"/>
      <c r="BF107" s="446"/>
      <c r="BG107" s="446"/>
      <c r="BH107" s="446"/>
      <c r="BI107" s="446"/>
      <c r="BJ107" s="446"/>
      <c r="BK107" s="446"/>
      <c r="BL107" s="446"/>
      <c r="BM107" s="446"/>
      <c r="BN107" s="446"/>
      <c r="BO107" s="446"/>
      <c r="BP107" s="446"/>
      <c r="BQ107" s="446"/>
      <c r="BR107" s="446"/>
      <c r="BS107" s="446"/>
      <c r="BT107" s="446"/>
      <c r="BU107" s="446"/>
      <c r="BV107" s="446"/>
      <c r="BW107" s="446"/>
      <c r="BX107" s="446"/>
      <c r="BY107" s="446"/>
    </row>
    <row r="108" spans="7:77" x14ac:dyDescent="0.45">
      <c r="G108" s="481">
        <v>43770</v>
      </c>
      <c r="H108" s="446"/>
      <c r="I108" s="481">
        <v>43770</v>
      </c>
      <c r="J108" s="446"/>
      <c r="K108" s="481">
        <v>43770</v>
      </c>
      <c r="L108" s="446"/>
      <c r="M108" s="446"/>
      <c r="N108" s="446"/>
      <c r="O108" s="446"/>
      <c r="P108" s="446"/>
      <c r="Q108" s="510">
        <f>P$99*P$100*0.6/20</f>
        <v>45000</v>
      </c>
      <c r="R108" s="510">
        <f t="shared" si="8"/>
        <v>45000</v>
      </c>
      <c r="S108" s="510">
        <f t="shared" si="8"/>
        <v>45000</v>
      </c>
      <c r="T108" s="510">
        <f t="shared" si="8"/>
        <v>45000</v>
      </c>
      <c r="U108" s="510">
        <f t="shared" si="8"/>
        <v>45000</v>
      </c>
      <c r="V108" s="510">
        <f t="shared" si="8"/>
        <v>45000</v>
      </c>
      <c r="W108" s="510">
        <f t="shared" si="8"/>
        <v>45000</v>
      </c>
      <c r="X108" s="510">
        <f t="shared" si="8"/>
        <v>45000</v>
      </c>
      <c r="Y108" s="510">
        <f t="shared" si="8"/>
        <v>45000</v>
      </c>
      <c r="Z108" s="510">
        <f t="shared" si="8"/>
        <v>45000</v>
      </c>
      <c r="AA108" s="510">
        <f t="shared" si="8"/>
        <v>45000</v>
      </c>
      <c r="AB108" s="510">
        <f t="shared" si="8"/>
        <v>45000</v>
      </c>
      <c r="AC108" s="510">
        <f t="shared" si="9"/>
        <v>45000</v>
      </c>
      <c r="AD108" s="510">
        <f t="shared" si="9"/>
        <v>45000</v>
      </c>
      <c r="AE108" s="510">
        <f t="shared" si="9"/>
        <v>45000</v>
      </c>
      <c r="AF108" s="510">
        <f t="shared" si="9"/>
        <v>45000</v>
      </c>
      <c r="AG108" s="510">
        <f t="shared" si="9"/>
        <v>45000</v>
      </c>
      <c r="AH108" s="510">
        <f t="shared" si="9"/>
        <v>45000</v>
      </c>
      <c r="AI108" s="510">
        <f t="shared" si="9"/>
        <v>45000</v>
      </c>
      <c r="AJ108" s="510">
        <f t="shared" si="9"/>
        <v>45000</v>
      </c>
      <c r="AK108" s="446"/>
      <c r="AL108" s="446"/>
      <c r="AM108" s="446"/>
      <c r="AN108" s="446"/>
      <c r="AO108" s="446"/>
      <c r="AP108" s="446"/>
      <c r="AQ108" s="446"/>
      <c r="AR108" s="446"/>
      <c r="AS108" s="446"/>
      <c r="AT108" s="446"/>
      <c r="AU108" s="446"/>
      <c r="AV108" s="446"/>
      <c r="AW108" s="446"/>
      <c r="AX108" s="446"/>
      <c r="AY108" s="446"/>
      <c r="AZ108" s="446"/>
      <c r="BA108" s="446"/>
      <c r="BB108" s="446"/>
      <c r="BC108" s="446"/>
      <c r="BD108" s="446"/>
      <c r="BE108" s="446"/>
      <c r="BF108" s="446"/>
      <c r="BG108" s="446"/>
      <c r="BH108" s="446"/>
      <c r="BI108" s="446"/>
      <c r="BJ108" s="446"/>
      <c r="BK108" s="446"/>
      <c r="BL108" s="446"/>
      <c r="BM108" s="446"/>
      <c r="BN108" s="446"/>
      <c r="BO108" s="446"/>
      <c r="BP108" s="446"/>
      <c r="BQ108" s="446"/>
      <c r="BR108" s="446"/>
      <c r="BS108" s="446"/>
      <c r="BT108" s="446"/>
      <c r="BU108" s="446"/>
      <c r="BV108" s="446"/>
      <c r="BW108" s="446"/>
      <c r="BX108" s="446"/>
      <c r="BY108" s="446"/>
    </row>
    <row r="109" spans="7:77" x14ac:dyDescent="0.45">
      <c r="G109" s="481">
        <v>43800</v>
      </c>
      <c r="H109" s="446"/>
      <c r="I109" s="481">
        <v>43800</v>
      </c>
      <c r="J109" s="446"/>
      <c r="K109" s="481">
        <v>43800</v>
      </c>
      <c r="L109" s="446"/>
      <c r="M109" s="446"/>
      <c r="N109" s="446"/>
      <c r="O109" s="446"/>
      <c r="P109" s="446"/>
      <c r="Q109" s="446"/>
      <c r="R109" s="510">
        <f>Q$99*Q$100*0.6/20</f>
        <v>45000</v>
      </c>
      <c r="S109" s="510">
        <f t="shared" si="8"/>
        <v>45000</v>
      </c>
      <c r="T109" s="510">
        <f t="shared" si="8"/>
        <v>45000</v>
      </c>
      <c r="U109" s="510">
        <f t="shared" si="8"/>
        <v>45000</v>
      </c>
      <c r="V109" s="510">
        <f t="shared" si="8"/>
        <v>45000</v>
      </c>
      <c r="W109" s="510">
        <f t="shared" si="8"/>
        <v>45000</v>
      </c>
      <c r="X109" s="510">
        <f t="shared" si="8"/>
        <v>45000</v>
      </c>
      <c r="Y109" s="510">
        <f t="shared" si="8"/>
        <v>45000</v>
      </c>
      <c r="Z109" s="510">
        <f t="shared" si="8"/>
        <v>45000</v>
      </c>
      <c r="AA109" s="510">
        <f t="shared" si="8"/>
        <v>45000</v>
      </c>
      <c r="AB109" s="510">
        <f t="shared" si="8"/>
        <v>45000</v>
      </c>
      <c r="AC109" s="510">
        <f t="shared" si="9"/>
        <v>45000</v>
      </c>
      <c r="AD109" s="510">
        <f t="shared" si="9"/>
        <v>45000</v>
      </c>
      <c r="AE109" s="510">
        <f t="shared" si="9"/>
        <v>45000</v>
      </c>
      <c r="AF109" s="510">
        <f t="shared" si="9"/>
        <v>45000</v>
      </c>
      <c r="AG109" s="510">
        <f t="shared" si="9"/>
        <v>45000</v>
      </c>
      <c r="AH109" s="510">
        <f t="shared" si="9"/>
        <v>45000</v>
      </c>
      <c r="AI109" s="510">
        <f t="shared" si="9"/>
        <v>45000</v>
      </c>
      <c r="AJ109" s="510">
        <f t="shared" si="9"/>
        <v>45000</v>
      </c>
      <c r="AK109" s="510">
        <f t="shared" si="9"/>
        <v>45000</v>
      </c>
      <c r="AL109" s="446"/>
      <c r="AM109" s="446"/>
      <c r="AN109" s="446"/>
      <c r="AO109" s="446"/>
      <c r="AP109" s="446"/>
      <c r="AQ109" s="446"/>
      <c r="AR109" s="446"/>
      <c r="AS109" s="446"/>
      <c r="AT109" s="446"/>
      <c r="AU109" s="446"/>
      <c r="AV109" s="446"/>
      <c r="AW109" s="446"/>
      <c r="AX109" s="446"/>
      <c r="AY109" s="446"/>
      <c r="AZ109" s="446"/>
      <c r="BA109" s="446"/>
      <c r="BB109" s="446"/>
      <c r="BC109" s="446"/>
      <c r="BD109" s="446"/>
      <c r="BE109" s="446"/>
      <c r="BF109" s="446"/>
      <c r="BG109" s="446"/>
      <c r="BH109" s="446"/>
      <c r="BI109" s="446"/>
      <c r="BJ109" s="446"/>
      <c r="BK109" s="446"/>
      <c r="BL109" s="446"/>
      <c r="BM109" s="446"/>
      <c r="BN109" s="446"/>
      <c r="BO109" s="446"/>
      <c r="BP109" s="446"/>
      <c r="BQ109" s="446"/>
      <c r="BR109" s="446"/>
      <c r="BS109" s="446"/>
      <c r="BT109" s="446"/>
      <c r="BU109" s="446"/>
      <c r="BV109" s="446"/>
      <c r="BW109" s="446"/>
      <c r="BX109" s="446"/>
      <c r="BY109" s="446"/>
    </row>
    <row r="110" spans="7:77" x14ac:dyDescent="0.45">
      <c r="G110" s="481">
        <v>43831</v>
      </c>
      <c r="H110" s="446"/>
      <c r="I110" s="481">
        <v>43831</v>
      </c>
      <c r="J110" s="446"/>
      <c r="K110" s="481">
        <v>43831</v>
      </c>
      <c r="L110" s="446"/>
      <c r="M110" s="446"/>
      <c r="N110" s="446"/>
      <c r="O110" s="446"/>
      <c r="P110" s="446"/>
      <c r="Q110" s="446"/>
      <c r="R110" s="446"/>
      <c r="S110" s="510">
        <f>R$99*R$100*0.6/20</f>
        <v>45000</v>
      </c>
      <c r="T110" s="510">
        <f t="shared" si="8"/>
        <v>45000</v>
      </c>
      <c r="U110" s="510">
        <f t="shared" si="8"/>
        <v>45000</v>
      </c>
      <c r="V110" s="510">
        <f t="shared" si="8"/>
        <v>45000</v>
      </c>
      <c r="W110" s="510">
        <f t="shared" si="8"/>
        <v>45000</v>
      </c>
      <c r="X110" s="510">
        <f t="shared" si="8"/>
        <v>45000</v>
      </c>
      <c r="Y110" s="510">
        <f t="shared" si="8"/>
        <v>45000</v>
      </c>
      <c r="Z110" s="510">
        <f t="shared" si="8"/>
        <v>45000</v>
      </c>
      <c r="AA110" s="510">
        <f t="shared" si="8"/>
        <v>45000</v>
      </c>
      <c r="AB110" s="510">
        <f t="shared" si="8"/>
        <v>45000</v>
      </c>
      <c r="AC110" s="510">
        <f t="shared" si="9"/>
        <v>45000</v>
      </c>
      <c r="AD110" s="510">
        <f t="shared" si="9"/>
        <v>45000</v>
      </c>
      <c r="AE110" s="510">
        <f t="shared" si="9"/>
        <v>45000</v>
      </c>
      <c r="AF110" s="510">
        <f t="shared" si="9"/>
        <v>45000</v>
      </c>
      <c r="AG110" s="510">
        <f t="shared" si="9"/>
        <v>45000</v>
      </c>
      <c r="AH110" s="510">
        <f t="shared" si="9"/>
        <v>45000</v>
      </c>
      <c r="AI110" s="510">
        <f t="shared" si="9"/>
        <v>45000</v>
      </c>
      <c r="AJ110" s="510">
        <f t="shared" si="9"/>
        <v>45000</v>
      </c>
      <c r="AK110" s="510">
        <f t="shared" si="9"/>
        <v>45000</v>
      </c>
      <c r="AL110" s="510">
        <f t="shared" si="9"/>
        <v>45000</v>
      </c>
      <c r="AM110" s="446"/>
      <c r="AN110" s="446"/>
      <c r="AO110" s="446"/>
      <c r="AP110" s="446"/>
      <c r="AQ110" s="446"/>
      <c r="AR110" s="446"/>
      <c r="AS110" s="446"/>
      <c r="AT110" s="446"/>
      <c r="AU110" s="446"/>
      <c r="AV110" s="446"/>
      <c r="AW110" s="446"/>
      <c r="AX110" s="446"/>
      <c r="AY110" s="446"/>
      <c r="AZ110" s="446"/>
      <c r="BA110" s="446"/>
      <c r="BB110" s="446"/>
      <c r="BC110" s="446"/>
      <c r="BD110" s="446"/>
      <c r="BE110" s="446"/>
      <c r="BF110" s="446"/>
      <c r="BG110" s="446"/>
      <c r="BH110" s="446"/>
      <c r="BI110" s="446"/>
      <c r="BJ110" s="446"/>
      <c r="BK110" s="446"/>
      <c r="BL110" s="446"/>
      <c r="BM110" s="446"/>
      <c r="BN110" s="446"/>
      <c r="BO110" s="446"/>
      <c r="BP110" s="446"/>
      <c r="BQ110" s="446"/>
      <c r="BR110" s="446"/>
      <c r="BS110" s="446"/>
      <c r="BT110" s="446"/>
      <c r="BU110" s="446"/>
      <c r="BV110" s="446"/>
      <c r="BW110" s="446"/>
      <c r="BX110" s="446"/>
      <c r="BY110" s="446"/>
    </row>
    <row r="111" spans="7:77" x14ac:dyDescent="0.45">
      <c r="G111" s="481">
        <v>43862</v>
      </c>
      <c r="H111" s="446"/>
      <c r="I111" s="481">
        <v>43862</v>
      </c>
      <c r="J111" s="446"/>
      <c r="K111" s="481">
        <v>43862</v>
      </c>
      <c r="L111" s="446"/>
      <c r="M111" s="446"/>
      <c r="N111" s="446"/>
      <c r="O111" s="446"/>
      <c r="P111" s="446"/>
      <c r="Q111" s="446"/>
      <c r="R111" s="446"/>
      <c r="S111" s="446"/>
      <c r="T111" s="510">
        <f>S$99*S$100*0.6/20</f>
        <v>54000</v>
      </c>
      <c r="U111" s="510">
        <f t="shared" si="8"/>
        <v>54000</v>
      </c>
      <c r="V111" s="510">
        <f t="shared" si="8"/>
        <v>54000</v>
      </c>
      <c r="W111" s="510">
        <f t="shared" si="8"/>
        <v>54000</v>
      </c>
      <c r="X111" s="510">
        <f t="shared" si="8"/>
        <v>54000</v>
      </c>
      <c r="Y111" s="510">
        <f t="shared" si="8"/>
        <v>54000</v>
      </c>
      <c r="Z111" s="510">
        <f t="shared" si="8"/>
        <v>54000</v>
      </c>
      <c r="AA111" s="510">
        <f t="shared" si="8"/>
        <v>54000</v>
      </c>
      <c r="AB111" s="510">
        <f t="shared" si="8"/>
        <v>54000</v>
      </c>
      <c r="AC111" s="510">
        <f t="shared" si="9"/>
        <v>54000</v>
      </c>
      <c r="AD111" s="510">
        <f t="shared" si="9"/>
        <v>54000</v>
      </c>
      <c r="AE111" s="510">
        <f t="shared" si="9"/>
        <v>54000</v>
      </c>
      <c r="AF111" s="510">
        <f t="shared" si="9"/>
        <v>54000</v>
      </c>
      <c r="AG111" s="510">
        <f t="shared" si="9"/>
        <v>54000</v>
      </c>
      <c r="AH111" s="510">
        <f t="shared" si="9"/>
        <v>54000</v>
      </c>
      <c r="AI111" s="510">
        <f t="shared" si="9"/>
        <v>54000</v>
      </c>
      <c r="AJ111" s="510">
        <f t="shared" si="9"/>
        <v>54000</v>
      </c>
      <c r="AK111" s="510">
        <f t="shared" si="9"/>
        <v>54000</v>
      </c>
      <c r="AL111" s="510">
        <f t="shared" si="9"/>
        <v>54000</v>
      </c>
      <c r="AM111" s="510">
        <f t="shared" si="9"/>
        <v>54000</v>
      </c>
      <c r="AN111" s="446"/>
      <c r="AO111" s="446"/>
      <c r="AP111" s="446"/>
      <c r="AQ111" s="446"/>
      <c r="AR111" s="446"/>
      <c r="AS111" s="446"/>
      <c r="AT111" s="446"/>
      <c r="AU111" s="446"/>
      <c r="AV111" s="446"/>
      <c r="AW111" s="446"/>
      <c r="AX111" s="446"/>
      <c r="AY111" s="446"/>
      <c r="AZ111" s="446"/>
      <c r="BA111" s="446"/>
      <c r="BB111" s="446"/>
      <c r="BC111" s="446"/>
      <c r="BD111" s="446"/>
      <c r="BE111" s="446"/>
      <c r="BF111" s="446"/>
      <c r="BG111" s="446"/>
      <c r="BH111" s="446"/>
      <c r="BI111" s="446"/>
      <c r="BJ111" s="446"/>
      <c r="BK111" s="446"/>
      <c r="BL111" s="446"/>
      <c r="BM111" s="446"/>
      <c r="BN111" s="446"/>
      <c r="BO111" s="446"/>
      <c r="BP111" s="446"/>
      <c r="BQ111" s="446"/>
      <c r="BR111" s="446"/>
      <c r="BS111" s="446"/>
      <c r="BT111" s="446"/>
      <c r="BU111" s="446"/>
      <c r="BV111" s="446"/>
      <c r="BW111" s="446"/>
      <c r="BX111" s="446"/>
      <c r="BY111" s="446"/>
    </row>
    <row r="112" spans="7:77" x14ac:dyDescent="0.45">
      <c r="G112" s="481">
        <v>43891</v>
      </c>
      <c r="H112" s="446"/>
      <c r="I112" s="481">
        <v>43891</v>
      </c>
      <c r="J112" s="446"/>
      <c r="K112" s="481">
        <v>43891</v>
      </c>
      <c r="L112" s="446"/>
      <c r="M112" s="446"/>
      <c r="N112" s="446"/>
      <c r="O112" s="446"/>
      <c r="P112" s="446"/>
      <c r="Q112" s="446"/>
      <c r="R112" s="446"/>
      <c r="S112" s="446"/>
      <c r="T112" s="446"/>
      <c r="U112" s="510">
        <f>T$99*T$100*0.6/20</f>
        <v>54000</v>
      </c>
      <c r="V112" s="510">
        <f t="shared" si="8"/>
        <v>54000</v>
      </c>
      <c r="W112" s="510">
        <f t="shared" si="8"/>
        <v>54000</v>
      </c>
      <c r="X112" s="510">
        <f t="shared" si="8"/>
        <v>54000</v>
      </c>
      <c r="Y112" s="510">
        <f t="shared" si="8"/>
        <v>54000</v>
      </c>
      <c r="Z112" s="510">
        <f t="shared" si="8"/>
        <v>54000</v>
      </c>
      <c r="AA112" s="510">
        <f t="shared" si="8"/>
        <v>54000</v>
      </c>
      <c r="AB112" s="510">
        <f t="shared" si="8"/>
        <v>54000</v>
      </c>
      <c r="AC112" s="510">
        <f t="shared" si="9"/>
        <v>54000</v>
      </c>
      <c r="AD112" s="510">
        <f t="shared" si="9"/>
        <v>54000</v>
      </c>
      <c r="AE112" s="510">
        <f t="shared" si="9"/>
        <v>54000</v>
      </c>
      <c r="AF112" s="510">
        <f t="shared" si="9"/>
        <v>54000</v>
      </c>
      <c r="AG112" s="510">
        <f t="shared" si="9"/>
        <v>54000</v>
      </c>
      <c r="AH112" s="510">
        <f t="shared" si="9"/>
        <v>54000</v>
      </c>
      <c r="AI112" s="510">
        <f t="shared" si="9"/>
        <v>54000</v>
      </c>
      <c r="AJ112" s="510">
        <f t="shared" si="9"/>
        <v>54000</v>
      </c>
      <c r="AK112" s="510">
        <f t="shared" si="9"/>
        <v>54000</v>
      </c>
      <c r="AL112" s="510">
        <f t="shared" si="9"/>
        <v>54000</v>
      </c>
      <c r="AM112" s="510">
        <f t="shared" si="9"/>
        <v>54000</v>
      </c>
      <c r="AN112" s="510">
        <f t="shared" si="9"/>
        <v>54000</v>
      </c>
      <c r="AO112" s="446"/>
      <c r="AP112" s="446"/>
      <c r="AQ112" s="446"/>
      <c r="AR112" s="446"/>
      <c r="AS112" s="446"/>
      <c r="AT112" s="446"/>
      <c r="AU112" s="446"/>
      <c r="AV112" s="446"/>
      <c r="AW112" s="446"/>
      <c r="AX112" s="446"/>
      <c r="AY112" s="446"/>
      <c r="AZ112" s="446"/>
      <c r="BA112" s="446"/>
      <c r="BB112" s="446"/>
      <c r="BC112" s="446"/>
      <c r="BD112" s="446"/>
      <c r="BE112" s="446"/>
      <c r="BF112" s="446"/>
      <c r="BG112" s="446"/>
      <c r="BH112" s="446"/>
      <c r="BI112" s="446"/>
      <c r="BJ112" s="446"/>
      <c r="BK112" s="446"/>
      <c r="BL112" s="446"/>
      <c r="BM112" s="446"/>
      <c r="BN112" s="446"/>
      <c r="BO112" s="446"/>
      <c r="BP112" s="446"/>
      <c r="BQ112" s="446"/>
      <c r="BR112" s="446"/>
      <c r="BS112" s="446"/>
      <c r="BT112" s="446"/>
      <c r="BU112" s="446"/>
      <c r="BV112" s="446"/>
      <c r="BW112" s="446"/>
      <c r="BX112" s="446"/>
      <c r="BY112" s="446"/>
    </row>
    <row r="113" spans="7:77" x14ac:dyDescent="0.45">
      <c r="G113" s="481">
        <v>43922</v>
      </c>
      <c r="H113" s="446"/>
      <c r="I113" s="481">
        <v>43922</v>
      </c>
      <c r="J113" s="446"/>
      <c r="K113" s="481">
        <v>43922</v>
      </c>
      <c r="L113" s="446"/>
      <c r="M113" s="446"/>
      <c r="N113" s="446"/>
      <c r="O113" s="446"/>
      <c r="P113" s="446"/>
      <c r="Q113" s="446"/>
      <c r="R113" s="446"/>
      <c r="S113" s="446"/>
      <c r="T113" s="446"/>
      <c r="U113" s="446"/>
      <c r="V113" s="510">
        <f>U$99*U$100*0.6/20</f>
        <v>54000</v>
      </c>
      <c r="W113" s="510">
        <f t="shared" si="8"/>
        <v>54000</v>
      </c>
      <c r="X113" s="510">
        <f t="shared" si="8"/>
        <v>54000</v>
      </c>
      <c r="Y113" s="510">
        <f t="shared" si="8"/>
        <v>54000</v>
      </c>
      <c r="Z113" s="510">
        <f t="shared" si="8"/>
        <v>54000</v>
      </c>
      <c r="AA113" s="510">
        <f t="shared" si="8"/>
        <v>54000</v>
      </c>
      <c r="AB113" s="510">
        <f t="shared" si="8"/>
        <v>54000</v>
      </c>
      <c r="AC113" s="510">
        <f t="shared" si="9"/>
        <v>54000</v>
      </c>
      <c r="AD113" s="510">
        <f t="shared" si="9"/>
        <v>54000</v>
      </c>
      <c r="AE113" s="510">
        <f t="shared" si="9"/>
        <v>54000</v>
      </c>
      <c r="AF113" s="510">
        <f t="shared" si="9"/>
        <v>54000</v>
      </c>
      <c r="AG113" s="510">
        <f t="shared" si="9"/>
        <v>54000</v>
      </c>
      <c r="AH113" s="510">
        <f t="shared" si="9"/>
        <v>54000</v>
      </c>
      <c r="AI113" s="510">
        <f t="shared" si="9"/>
        <v>54000</v>
      </c>
      <c r="AJ113" s="510">
        <f t="shared" si="9"/>
        <v>54000</v>
      </c>
      <c r="AK113" s="510">
        <f t="shared" si="9"/>
        <v>54000</v>
      </c>
      <c r="AL113" s="510">
        <f t="shared" si="9"/>
        <v>54000</v>
      </c>
      <c r="AM113" s="510">
        <f t="shared" si="9"/>
        <v>54000</v>
      </c>
      <c r="AN113" s="510">
        <f t="shared" si="9"/>
        <v>54000</v>
      </c>
      <c r="AO113" s="510">
        <f t="shared" si="9"/>
        <v>54000</v>
      </c>
      <c r="AP113" s="446"/>
      <c r="AQ113" s="446"/>
      <c r="AR113" s="446"/>
      <c r="AS113" s="446"/>
      <c r="AT113" s="446"/>
      <c r="AU113" s="446"/>
      <c r="AV113" s="446"/>
      <c r="AW113" s="446"/>
      <c r="AX113" s="446"/>
      <c r="AY113" s="446"/>
      <c r="AZ113" s="446"/>
      <c r="BA113" s="446"/>
      <c r="BB113" s="446"/>
      <c r="BC113" s="446"/>
      <c r="BD113" s="446"/>
      <c r="BE113" s="446"/>
      <c r="BF113" s="446"/>
      <c r="BG113" s="446"/>
      <c r="BH113" s="446"/>
      <c r="BI113" s="446"/>
      <c r="BJ113" s="446"/>
      <c r="BK113" s="446"/>
      <c r="BL113" s="446"/>
      <c r="BM113" s="446"/>
      <c r="BN113" s="446"/>
      <c r="BO113" s="446"/>
      <c r="BP113" s="446"/>
      <c r="BQ113" s="446"/>
      <c r="BR113" s="446"/>
      <c r="BS113" s="446"/>
      <c r="BT113" s="446"/>
      <c r="BU113" s="446"/>
      <c r="BV113" s="446"/>
      <c r="BW113" s="446"/>
      <c r="BX113" s="446"/>
      <c r="BY113" s="446"/>
    </row>
    <row r="114" spans="7:77" x14ac:dyDescent="0.45">
      <c r="G114" s="481">
        <v>43952</v>
      </c>
      <c r="H114" s="446"/>
      <c r="I114" s="481">
        <v>43952</v>
      </c>
      <c r="J114" s="446"/>
      <c r="K114" s="481">
        <v>43952</v>
      </c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510">
        <f>V$99*V$100*0.6/20</f>
        <v>63000</v>
      </c>
      <c r="X114" s="510">
        <f t="shared" si="8"/>
        <v>63000</v>
      </c>
      <c r="Y114" s="510">
        <f t="shared" si="8"/>
        <v>63000</v>
      </c>
      <c r="Z114" s="510">
        <f t="shared" si="8"/>
        <v>63000</v>
      </c>
      <c r="AA114" s="510">
        <f t="shared" si="8"/>
        <v>63000</v>
      </c>
      <c r="AB114" s="510">
        <f t="shared" si="8"/>
        <v>63000</v>
      </c>
      <c r="AC114" s="510">
        <f t="shared" si="9"/>
        <v>63000</v>
      </c>
      <c r="AD114" s="510">
        <f t="shared" si="9"/>
        <v>63000</v>
      </c>
      <c r="AE114" s="510">
        <f t="shared" si="9"/>
        <v>63000</v>
      </c>
      <c r="AF114" s="510">
        <f t="shared" si="9"/>
        <v>63000</v>
      </c>
      <c r="AG114" s="510">
        <f t="shared" si="9"/>
        <v>63000</v>
      </c>
      <c r="AH114" s="510">
        <f t="shared" si="9"/>
        <v>63000</v>
      </c>
      <c r="AI114" s="510">
        <f t="shared" si="9"/>
        <v>63000</v>
      </c>
      <c r="AJ114" s="510">
        <f t="shared" si="9"/>
        <v>63000</v>
      </c>
      <c r="AK114" s="510">
        <f t="shared" si="9"/>
        <v>63000</v>
      </c>
      <c r="AL114" s="510">
        <f t="shared" si="9"/>
        <v>63000</v>
      </c>
      <c r="AM114" s="510">
        <f t="shared" si="9"/>
        <v>63000</v>
      </c>
      <c r="AN114" s="510">
        <f t="shared" si="9"/>
        <v>63000</v>
      </c>
      <c r="AO114" s="510">
        <f t="shared" si="9"/>
        <v>63000</v>
      </c>
      <c r="AP114" s="510">
        <f t="shared" si="9"/>
        <v>63000</v>
      </c>
      <c r="AQ114" s="446"/>
      <c r="AR114" s="446"/>
      <c r="AS114" s="446"/>
      <c r="AT114" s="446"/>
      <c r="AU114" s="446"/>
      <c r="AV114" s="446"/>
      <c r="AW114" s="446"/>
      <c r="AX114" s="446"/>
      <c r="AY114" s="446"/>
      <c r="AZ114" s="446"/>
      <c r="BA114" s="446"/>
      <c r="BB114" s="446"/>
      <c r="BC114" s="446"/>
      <c r="BD114" s="446"/>
      <c r="BE114" s="446"/>
      <c r="BF114" s="446"/>
      <c r="BG114" s="446"/>
      <c r="BH114" s="446"/>
      <c r="BI114" s="446"/>
      <c r="BJ114" s="446"/>
      <c r="BK114" s="446"/>
      <c r="BL114" s="446"/>
      <c r="BM114" s="446"/>
      <c r="BN114" s="446"/>
      <c r="BO114" s="446"/>
      <c r="BP114" s="446"/>
      <c r="BQ114" s="446"/>
      <c r="BR114" s="446"/>
      <c r="BS114" s="446"/>
      <c r="BT114" s="446"/>
      <c r="BU114" s="446"/>
      <c r="BV114" s="446"/>
      <c r="BW114" s="446"/>
      <c r="BX114" s="446"/>
      <c r="BY114" s="446"/>
    </row>
    <row r="115" spans="7:77" x14ac:dyDescent="0.45">
      <c r="G115" s="481">
        <v>43983</v>
      </c>
      <c r="H115" s="446"/>
      <c r="I115" s="481">
        <v>43983</v>
      </c>
      <c r="J115" s="446"/>
      <c r="K115" s="481">
        <v>43983</v>
      </c>
      <c r="L115" s="446"/>
      <c r="M115" s="446"/>
      <c r="N115" s="446"/>
      <c r="O115" s="446"/>
      <c r="P115" s="446"/>
      <c r="Q115" s="446"/>
      <c r="R115" s="446"/>
      <c r="S115" s="446"/>
      <c r="T115" s="446"/>
      <c r="U115" s="446"/>
      <c r="V115" s="446"/>
      <c r="W115" s="446"/>
      <c r="X115" s="510">
        <f>W$99*W$100*0.6/20</f>
        <v>63000</v>
      </c>
      <c r="Y115" s="510">
        <f t="shared" si="8"/>
        <v>63000</v>
      </c>
      <c r="Z115" s="510">
        <f t="shared" si="8"/>
        <v>63000</v>
      </c>
      <c r="AA115" s="510">
        <f t="shared" si="8"/>
        <v>63000</v>
      </c>
      <c r="AB115" s="510">
        <f t="shared" si="8"/>
        <v>63000</v>
      </c>
      <c r="AC115" s="510">
        <f t="shared" si="9"/>
        <v>63000</v>
      </c>
      <c r="AD115" s="510">
        <f t="shared" si="9"/>
        <v>63000</v>
      </c>
      <c r="AE115" s="510">
        <f t="shared" si="9"/>
        <v>63000</v>
      </c>
      <c r="AF115" s="510">
        <f t="shared" si="9"/>
        <v>63000</v>
      </c>
      <c r="AG115" s="510">
        <f t="shared" si="9"/>
        <v>63000</v>
      </c>
      <c r="AH115" s="510">
        <f t="shared" si="9"/>
        <v>63000</v>
      </c>
      <c r="AI115" s="510">
        <f t="shared" si="9"/>
        <v>63000</v>
      </c>
      <c r="AJ115" s="510">
        <f t="shared" si="9"/>
        <v>63000</v>
      </c>
      <c r="AK115" s="510">
        <f t="shared" si="9"/>
        <v>63000</v>
      </c>
      <c r="AL115" s="510">
        <f t="shared" si="9"/>
        <v>63000</v>
      </c>
      <c r="AM115" s="510">
        <f t="shared" si="9"/>
        <v>63000</v>
      </c>
      <c r="AN115" s="510">
        <f t="shared" si="9"/>
        <v>63000</v>
      </c>
      <c r="AO115" s="510">
        <f t="shared" si="9"/>
        <v>63000</v>
      </c>
      <c r="AP115" s="510">
        <f t="shared" si="9"/>
        <v>63000</v>
      </c>
      <c r="AQ115" s="510">
        <f t="shared" si="9"/>
        <v>63000</v>
      </c>
      <c r="AR115" s="446"/>
      <c r="AS115" s="446"/>
      <c r="AT115" s="446"/>
      <c r="AU115" s="446"/>
      <c r="AV115" s="446"/>
      <c r="AW115" s="446"/>
      <c r="AX115" s="446"/>
      <c r="AY115" s="446"/>
      <c r="AZ115" s="446"/>
      <c r="BA115" s="446"/>
      <c r="BB115" s="446"/>
      <c r="BC115" s="446"/>
      <c r="BD115" s="446"/>
      <c r="BE115" s="446"/>
      <c r="BF115" s="446"/>
      <c r="BG115" s="446"/>
      <c r="BH115" s="446"/>
      <c r="BI115" s="446"/>
      <c r="BJ115" s="446"/>
      <c r="BK115" s="446"/>
      <c r="BL115" s="446"/>
      <c r="BM115" s="446"/>
      <c r="BN115" s="446"/>
      <c r="BO115" s="446"/>
      <c r="BP115" s="446"/>
      <c r="BQ115" s="446"/>
      <c r="BR115" s="446"/>
      <c r="BS115" s="446"/>
      <c r="BT115" s="446"/>
      <c r="BU115" s="446"/>
      <c r="BV115" s="446"/>
      <c r="BW115" s="446"/>
      <c r="BX115" s="446"/>
      <c r="BY115" s="446"/>
    </row>
    <row r="116" spans="7:77" x14ac:dyDescent="0.45">
      <c r="G116" s="481">
        <v>44013</v>
      </c>
      <c r="H116" s="446"/>
      <c r="I116" s="481">
        <v>44013</v>
      </c>
      <c r="J116" s="446"/>
      <c r="K116" s="481">
        <v>44013</v>
      </c>
      <c r="L116" s="446"/>
      <c r="M116" s="446"/>
      <c r="N116" s="446"/>
      <c r="O116" s="446"/>
      <c r="P116" s="446"/>
      <c r="Q116" s="446"/>
      <c r="R116" s="446"/>
      <c r="S116" s="446"/>
      <c r="T116" s="446"/>
      <c r="U116" s="446"/>
      <c r="V116" s="446"/>
      <c r="W116" s="446"/>
      <c r="X116" s="446"/>
      <c r="Y116" s="510">
        <f>X$99*X$100*0.6/20</f>
        <v>63000</v>
      </c>
      <c r="Z116" s="510">
        <f t="shared" si="8"/>
        <v>63000</v>
      </c>
      <c r="AA116" s="510">
        <f t="shared" si="8"/>
        <v>63000</v>
      </c>
      <c r="AB116" s="510">
        <f t="shared" si="8"/>
        <v>63000</v>
      </c>
      <c r="AC116" s="510">
        <f t="shared" si="9"/>
        <v>63000</v>
      </c>
      <c r="AD116" s="510">
        <f t="shared" si="9"/>
        <v>63000</v>
      </c>
      <c r="AE116" s="510">
        <f t="shared" si="9"/>
        <v>63000</v>
      </c>
      <c r="AF116" s="510">
        <f t="shared" si="9"/>
        <v>63000</v>
      </c>
      <c r="AG116" s="510">
        <f t="shared" si="9"/>
        <v>63000</v>
      </c>
      <c r="AH116" s="510">
        <f t="shared" si="9"/>
        <v>63000</v>
      </c>
      <c r="AI116" s="510">
        <f t="shared" si="9"/>
        <v>63000</v>
      </c>
      <c r="AJ116" s="510">
        <f t="shared" si="9"/>
        <v>63000</v>
      </c>
      <c r="AK116" s="510">
        <f t="shared" si="9"/>
        <v>63000</v>
      </c>
      <c r="AL116" s="510">
        <f t="shared" si="9"/>
        <v>63000</v>
      </c>
      <c r="AM116" s="510">
        <f t="shared" si="9"/>
        <v>63000</v>
      </c>
      <c r="AN116" s="510">
        <f t="shared" si="9"/>
        <v>63000</v>
      </c>
      <c r="AO116" s="510">
        <f t="shared" si="9"/>
        <v>63000</v>
      </c>
      <c r="AP116" s="510">
        <f t="shared" si="9"/>
        <v>63000</v>
      </c>
      <c r="AQ116" s="510">
        <f t="shared" si="9"/>
        <v>63000</v>
      </c>
      <c r="AR116" s="510">
        <f t="shared" si="9"/>
        <v>63000</v>
      </c>
      <c r="AS116" s="446"/>
      <c r="AT116" s="446"/>
      <c r="AU116" s="446"/>
      <c r="AV116" s="446"/>
      <c r="AW116" s="446"/>
      <c r="AX116" s="446"/>
      <c r="AY116" s="446"/>
      <c r="AZ116" s="446"/>
      <c r="BA116" s="446"/>
      <c r="BB116" s="446"/>
      <c r="BC116" s="446"/>
      <c r="BD116" s="446"/>
      <c r="BE116" s="446"/>
      <c r="BF116" s="446"/>
      <c r="BG116" s="446"/>
      <c r="BH116" s="446"/>
      <c r="BI116" s="446"/>
      <c r="BJ116" s="446"/>
      <c r="BK116" s="446"/>
      <c r="BL116" s="446"/>
      <c r="BM116" s="446"/>
      <c r="BN116" s="446"/>
      <c r="BO116" s="446"/>
      <c r="BP116" s="446"/>
      <c r="BQ116" s="446"/>
      <c r="BR116" s="446"/>
      <c r="BS116" s="446"/>
      <c r="BT116" s="446"/>
      <c r="BU116" s="446"/>
      <c r="BV116" s="446"/>
      <c r="BW116" s="446"/>
      <c r="BX116" s="446"/>
      <c r="BY116" s="446"/>
    </row>
    <row r="117" spans="7:77" x14ac:dyDescent="0.45">
      <c r="G117" s="481">
        <v>44044</v>
      </c>
      <c r="H117" s="446"/>
      <c r="I117" s="481">
        <v>44044</v>
      </c>
      <c r="J117" s="446"/>
      <c r="K117" s="481">
        <v>44044</v>
      </c>
      <c r="L117" s="446"/>
      <c r="M117" s="446"/>
      <c r="N117" s="446"/>
      <c r="O117" s="446"/>
      <c r="P117" s="446"/>
      <c r="Q117" s="446"/>
      <c r="R117" s="446"/>
      <c r="S117" s="446"/>
      <c r="T117" s="446"/>
      <c r="U117" s="446"/>
      <c r="V117" s="446"/>
      <c r="W117" s="446"/>
      <c r="X117" s="446"/>
      <c r="Y117" s="446"/>
      <c r="Z117" s="510">
        <f>Y$99*Y$100*0.6/20</f>
        <v>63000</v>
      </c>
      <c r="AA117" s="510">
        <f t="shared" si="8"/>
        <v>63000</v>
      </c>
      <c r="AB117" s="510">
        <f t="shared" si="8"/>
        <v>63000</v>
      </c>
      <c r="AC117" s="510">
        <f t="shared" si="9"/>
        <v>63000</v>
      </c>
      <c r="AD117" s="510">
        <f t="shared" si="9"/>
        <v>63000</v>
      </c>
      <c r="AE117" s="510">
        <f t="shared" si="9"/>
        <v>63000</v>
      </c>
      <c r="AF117" s="510">
        <f t="shared" si="9"/>
        <v>63000</v>
      </c>
      <c r="AG117" s="510">
        <f t="shared" si="9"/>
        <v>63000</v>
      </c>
      <c r="AH117" s="510">
        <f t="shared" si="9"/>
        <v>63000</v>
      </c>
      <c r="AI117" s="510">
        <f t="shared" si="9"/>
        <v>63000</v>
      </c>
      <c r="AJ117" s="510">
        <f t="shared" si="9"/>
        <v>63000</v>
      </c>
      <c r="AK117" s="510">
        <f t="shared" si="9"/>
        <v>63000</v>
      </c>
      <c r="AL117" s="510">
        <f t="shared" si="9"/>
        <v>63000</v>
      </c>
      <c r="AM117" s="510">
        <f t="shared" si="9"/>
        <v>63000</v>
      </c>
      <c r="AN117" s="510">
        <f t="shared" si="9"/>
        <v>63000</v>
      </c>
      <c r="AO117" s="510">
        <f t="shared" si="9"/>
        <v>63000</v>
      </c>
      <c r="AP117" s="510">
        <f t="shared" si="9"/>
        <v>63000</v>
      </c>
      <c r="AQ117" s="510">
        <f t="shared" si="9"/>
        <v>63000</v>
      </c>
      <c r="AR117" s="510">
        <f t="shared" si="9"/>
        <v>63000</v>
      </c>
      <c r="AS117" s="510">
        <f t="shared" ref="AS117:BH135" si="10">+AR117</f>
        <v>63000</v>
      </c>
      <c r="AT117" s="446"/>
      <c r="AU117" s="446"/>
      <c r="AV117" s="446"/>
      <c r="AW117" s="446"/>
      <c r="AX117" s="446"/>
      <c r="AY117" s="446"/>
      <c r="AZ117" s="446"/>
      <c r="BA117" s="446"/>
      <c r="BB117" s="446"/>
      <c r="BC117" s="446"/>
      <c r="BD117" s="446"/>
      <c r="BE117" s="446"/>
      <c r="BF117" s="446"/>
      <c r="BG117" s="446"/>
      <c r="BH117" s="446"/>
      <c r="BI117" s="446"/>
      <c r="BJ117" s="446"/>
      <c r="BK117" s="446"/>
      <c r="BL117" s="446"/>
      <c r="BM117" s="446"/>
      <c r="BN117" s="446"/>
      <c r="BO117" s="446"/>
      <c r="BP117" s="446"/>
      <c r="BQ117" s="446"/>
      <c r="BR117" s="446"/>
      <c r="BS117" s="446"/>
      <c r="BT117" s="446"/>
      <c r="BU117" s="446"/>
      <c r="BV117" s="446"/>
      <c r="BW117" s="446"/>
      <c r="BX117" s="446"/>
      <c r="BY117" s="446"/>
    </row>
    <row r="118" spans="7:77" x14ac:dyDescent="0.45">
      <c r="G118" s="481">
        <v>44075</v>
      </c>
      <c r="H118" s="446"/>
      <c r="I118" s="481">
        <v>44075</v>
      </c>
      <c r="J118" s="446"/>
      <c r="K118" s="481">
        <v>44075</v>
      </c>
      <c r="L118" s="446"/>
      <c r="M118" s="446"/>
      <c r="N118" s="446"/>
      <c r="O118" s="446"/>
      <c r="P118" s="446"/>
      <c r="Q118" s="446"/>
      <c r="R118" s="446"/>
      <c r="S118" s="446"/>
      <c r="T118" s="446"/>
      <c r="U118" s="446"/>
      <c r="V118" s="446"/>
      <c r="W118" s="446"/>
      <c r="X118" s="446"/>
      <c r="Y118" s="446"/>
      <c r="Z118" s="446"/>
      <c r="AA118" s="510">
        <f>Z$99*Z$100*0.6/20</f>
        <v>63000</v>
      </c>
      <c r="AB118" s="510">
        <f t="shared" si="8"/>
        <v>63000</v>
      </c>
      <c r="AC118" s="510">
        <f t="shared" si="9"/>
        <v>63000</v>
      </c>
      <c r="AD118" s="510">
        <f t="shared" si="9"/>
        <v>63000</v>
      </c>
      <c r="AE118" s="510">
        <f t="shared" si="9"/>
        <v>63000</v>
      </c>
      <c r="AF118" s="510">
        <f t="shared" si="9"/>
        <v>63000</v>
      </c>
      <c r="AG118" s="510">
        <f t="shared" si="9"/>
        <v>63000</v>
      </c>
      <c r="AH118" s="510">
        <f t="shared" si="9"/>
        <v>63000</v>
      </c>
      <c r="AI118" s="510">
        <f t="shared" si="9"/>
        <v>63000</v>
      </c>
      <c r="AJ118" s="510">
        <f t="shared" si="9"/>
        <v>63000</v>
      </c>
      <c r="AK118" s="510">
        <f t="shared" si="9"/>
        <v>63000</v>
      </c>
      <c r="AL118" s="510">
        <f t="shared" si="9"/>
        <v>63000</v>
      </c>
      <c r="AM118" s="510">
        <f t="shared" si="9"/>
        <v>63000</v>
      </c>
      <c r="AN118" s="510">
        <f t="shared" si="9"/>
        <v>63000</v>
      </c>
      <c r="AO118" s="510">
        <f t="shared" si="9"/>
        <v>63000</v>
      </c>
      <c r="AP118" s="510">
        <f t="shared" si="9"/>
        <v>63000</v>
      </c>
      <c r="AQ118" s="510">
        <f t="shared" si="9"/>
        <v>63000</v>
      </c>
      <c r="AR118" s="510">
        <f t="shared" si="9"/>
        <v>63000</v>
      </c>
      <c r="AS118" s="510">
        <f t="shared" si="10"/>
        <v>63000</v>
      </c>
      <c r="AT118" s="510">
        <f t="shared" si="10"/>
        <v>63000</v>
      </c>
      <c r="AU118" s="446"/>
      <c r="AV118" s="446"/>
      <c r="AW118" s="446"/>
      <c r="AX118" s="446"/>
      <c r="AY118" s="446"/>
      <c r="AZ118" s="446"/>
      <c r="BA118" s="446"/>
      <c r="BB118" s="446"/>
      <c r="BC118" s="446"/>
      <c r="BD118" s="446"/>
      <c r="BE118" s="446"/>
      <c r="BF118" s="446"/>
      <c r="BG118" s="446"/>
      <c r="BH118" s="446"/>
      <c r="BI118" s="446"/>
      <c r="BJ118" s="446"/>
      <c r="BK118" s="446"/>
      <c r="BL118" s="446"/>
      <c r="BM118" s="446"/>
      <c r="BN118" s="446"/>
      <c r="BO118" s="446"/>
      <c r="BP118" s="446"/>
      <c r="BQ118" s="446"/>
      <c r="BR118" s="446"/>
      <c r="BS118" s="446"/>
      <c r="BT118" s="446"/>
      <c r="BU118" s="446"/>
      <c r="BV118" s="446"/>
      <c r="BW118" s="446"/>
      <c r="BX118" s="446"/>
      <c r="BY118" s="446"/>
    </row>
    <row r="119" spans="7:77" x14ac:dyDescent="0.45">
      <c r="G119" s="481">
        <v>44105</v>
      </c>
      <c r="H119" s="446"/>
      <c r="I119" s="481">
        <v>44105</v>
      </c>
      <c r="J119" s="446"/>
      <c r="K119" s="481">
        <v>44105</v>
      </c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510">
        <f>AA$99*AA$100*0.6/20</f>
        <v>63000</v>
      </c>
      <c r="AC119" s="510">
        <f t="shared" si="9"/>
        <v>63000</v>
      </c>
      <c r="AD119" s="510">
        <f t="shared" si="9"/>
        <v>63000</v>
      </c>
      <c r="AE119" s="510">
        <f t="shared" si="9"/>
        <v>63000</v>
      </c>
      <c r="AF119" s="510">
        <f t="shared" si="9"/>
        <v>63000</v>
      </c>
      <c r="AG119" s="510">
        <f t="shared" si="9"/>
        <v>63000</v>
      </c>
      <c r="AH119" s="510">
        <f t="shared" si="9"/>
        <v>63000</v>
      </c>
      <c r="AI119" s="510">
        <f t="shared" si="9"/>
        <v>63000</v>
      </c>
      <c r="AJ119" s="510">
        <f t="shared" si="9"/>
        <v>63000</v>
      </c>
      <c r="AK119" s="510">
        <f t="shared" si="9"/>
        <v>63000</v>
      </c>
      <c r="AL119" s="510">
        <f t="shared" si="9"/>
        <v>63000</v>
      </c>
      <c r="AM119" s="510">
        <f t="shared" si="9"/>
        <v>63000</v>
      </c>
      <c r="AN119" s="510">
        <f t="shared" si="9"/>
        <v>63000</v>
      </c>
      <c r="AO119" s="510">
        <f t="shared" si="9"/>
        <v>63000</v>
      </c>
      <c r="AP119" s="510">
        <f t="shared" si="9"/>
        <v>63000</v>
      </c>
      <c r="AQ119" s="510">
        <f t="shared" si="9"/>
        <v>63000</v>
      </c>
      <c r="AR119" s="510">
        <f t="shared" si="9"/>
        <v>63000</v>
      </c>
      <c r="AS119" s="510">
        <f t="shared" si="10"/>
        <v>63000</v>
      </c>
      <c r="AT119" s="510">
        <f t="shared" si="10"/>
        <v>63000</v>
      </c>
      <c r="AU119" s="510">
        <f t="shared" si="10"/>
        <v>63000</v>
      </c>
      <c r="AV119" s="446"/>
      <c r="AW119" s="446"/>
      <c r="AX119" s="446"/>
      <c r="AY119" s="446"/>
      <c r="AZ119" s="446"/>
      <c r="BA119" s="446"/>
      <c r="BB119" s="446"/>
      <c r="BC119" s="446"/>
      <c r="BD119" s="446"/>
      <c r="BE119" s="446"/>
      <c r="BF119" s="446"/>
      <c r="BG119" s="446"/>
      <c r="BH119" s="446"/>
      <c r="BI119" s="446"/>
      <c r="BJ119" s="446"/>
      <c r="BK119" s="446"/>
      <c r="BL119" s="446"/>
      <c r="BM119" s="446"/>
      <c r="BN119" s="446"/>
      <c r="BO119" s="446"/>
      <c r="BP119" s="446"/>
      <c r="BQ119" s="446"/>
      <c r="BR119" s="446"/>
      <c r="BS119" s="446"/>
      <c r="BT119" s="446"/>
      <c r="BU119" s="446"/>
      <c r="BV119" s="446"/>
      <c r="BW119" s="446"/>
      <c r="BX119" s="446"/>
      <c r="BY119" s="446"/>
    </row>
    <row r="120" spans="7:77" x14ac:dyDescent="0.45">
      <c r="G120" s="481">
        <v>44136</v>
      </c>
      <c r="H120" s="446"/>
      <c r="I120" s="481">
        <v>44136</v>
      </c>
      <c r="J120" s="446"/>
      <c r="K120" s="481">
        <v>44136</v>
      </c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6"/>
      <c r="AA120" s="446"/>
      <c r="AB120" s="446"/>
      <c r="AC120" s="510">
        <f>AB$99*AB$100*0.6/20</f>
        <v>63000</v>
      </c>
      <c r="AD120" s="510">
        <f t="shared" si="9"/>
        <v>63000</v>
      </c>
      <c r="AE120" s="510">
        <f t="shared" si="9"/>
        <v>63000</v>
      </c>
      <c r="AF120" s="510">
        <f t="shared" si="9"/>
        <v>63000</v>
      </c>
      <c r="AG120" s="510">
        <f t="shared" si="9"/>
        <v>63000</v>
      </c>
      <c r="AH120" s="510">
        <f t="shared" si="9"/>
        <v>63000</v>
      </c>
      <c r="AI120" s="510">
        <f t="shared" si="9"/>
        <v>63000</v>
      </c>
      <c r="AJ120" s="510">
        <f t="shared" si="9"/>
        <v>63000</v>
      </c>
      <c r="AK120" s="510">
        <f t="shared" si="9"/>
        <v>63000</v>
      </c>
      <c r="AL120" s="510">
        <f t="shared" si="9"/>
        <v>63000</v>
      </c>
      <c r="AM120" s="510">
        <f t="shared" si="9"/>
        <v>63000</v>
      </c>
      <c r="AN120" s="510">
        <f t="shared" si="9"/>
        <v>63000</v>
      </c>
      <c r="AO120" s="510">
        <f t="shared" si="9"/>
        <v>63000</v>
      </c>
      <c r="AP120" s="510">
        <f t="shared" si="9"/>
        <v>63000</v>
      </c>
      <c r="AQ120" s="510">
        <f t="shared" si="9"/>
        <v>63000</v>
      </c>
      <c r="AR120" s="510">
        <f t="shared" si="9"/>
        <v>63000</v>
      </c>
      <c r="AS120" s="510">
        <f t="shared" si="10"/>
        <v>63000</v>
      </c>
      <c r="AT120" s="510">
        <f t="shared" si="10"/>
        <v>63000</v>
      </c>
      <c r="AU120" s="510">
        <f t="shared" si="10"/>
        <v>63000</v>
      </c>
      <c r="AV120" s="510">
        <f t="shared" si="10"/>
        <v>63000</v>
      </c>
      <c r="AW120" s="446"/>
      <c r="AX120" s="446"/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446"/>
      <c r="BJ120" s="446"/>
      <c r="BK120" s="446"/>
      <c r="BL120" s="446"/>
      <c r="BM120" s="446"/>
      <c r="BN120" s="446"/>
      <c r="BO120" s="446"/>
      <c r="BP120" s="446"/>
      <c r="BQ120" s="446"/>
      <c r="BR120" s="446"/>
      <c r="BS120" s="446"/>
      <c r="BT120" s="446"/>
      <c r="BU120" s="446"/>
      <c r="BV120" s="446"/>
      <c r="BW120" s="446"/>
      <c r="BX120" s="446"/>
      <c r="BY120" s="446"/>
    </row>
    <row r="121" spans="7:77" x14ac:dyDescent="0.45">
      <c r="G121" s="481">
        <v>44166</v>
      </c>
      <c r="H121" s="446"/>
      <c r="I121" s="481">
        <v>44166</v>
      </c>
      <c r="J121" s="446"/>
      <c r="K121" s="481">
        <v>44166</v>
      </c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6"/>
      <c r="AC121" s="446"/>
      <c r="AD121" s="510">
        <f>AC$99*AC$100*0.6/20</f>
        <v>63000</v>
      </c>
      <c r="AE121" s="510">
        <f t="shared" ref="AE121:AR133" si="11">+AD121</f>
        <v>63000</v>
      </c>
      <c r="AF121" s="510">
        <f t="shared" si="11"/>
        <v>63000</v>
      </c>
      <c r="AG121" s="510">
        <f t="shared" si="11"/>
        <v>63000</v>
      </c>
      <c r="AH121" s="510">
        <f t="shared" si="11"/>
        <v>63000</v>
      </c>
      <c r="AI121" s="510">
        <f t="shared" si="11"/>
        <v>63000</v>
      </c>
      <c r="AJ121" s="510">
        <f t="shared" si="11"/>
        <v>63000</v>
      </c>
      <c r="AK121" s="510">
        <f t="shared" si="11"/>
        <v>63000</v>
      </c>
      <c r="AL121" s="510">
        <f t="shared" si="11"/>
        <v>63000</v>
      </c>
      <c r="AM121" s="510">
        <f t="shared" si="11"/>
        <v>63000</v>
      </c>
      <c r="AN121" s="510">
        <f t="shared" si="11"/>
        <v>63000</v>
      </c>
      <c r="AO121" s="510">
        <f t="shared" si="11"/>
        <v>63000</v>
      </c>
      <c r="AP121" s="510">
        <f t="shared" si="11"/>
        <v>63000</v>
      </c>
      <c r="AQ121" s="510">
        <f t="shared" si="11"/>
        <v>63000</v>
      </c>
      <c r="AR121" s="510">
        <f t="shared" si="11"/>
        <v>63000</v>
      </c>
      <c r="AS121" s="510">
        <f t="shared" si="10"/>
        <v>63000</v>
      </c>
      <c r="AT121" s="510">
        <f t="shared" si="10"/>
        <v>63000</v>
      </c>
      <c r="AU121" s="510">
        <f t="shared" si="10"/>
        <v>63000</v>
      </c>
      <c r="AV121" s="510">
        <f t="shared" si="10"/>
        <v>63000</v>
      </c>
      <c r="AW121" s="510">
        <f t="shared" si="10"/>
        <v>63000</v>
      </c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  <c r="BI121" s="446"/>
      <c r="BJ121" s="446"/>
      <c r="BK121" s="446"/>
      <c r="BL121" s="446"/>
      <c r="BM121" s="446"/>
      <c r="BN121" s="446"/>
      <c r="BO121" s="446"/>
      <c r="BP121" s="446"/>
      <c r="BQ121" s="446"/>
      <c r="BR121" s="446"/>
      <c r="BS121" s="446"/>
      <c r="BT121" s="446"/>
      <c r="BU121" s="446"/>
      <c r="BV121" s="446"/>
      <c r="BW121" s="446"/>
      <c r="BX121" s="446"/>
      <c r="BY121" s="446"/>
    </row>
    <row r="122" spans="7:77" x14ac:dyDescent="0.45">
      <c r="G122" s="446"/>
      <c r="H122" s="446"/>
      <c r="I122" s="481">
        <v>44197</v>
      </c>
      <c r="J122" s="446"/>
      <c r="K122" s="481">
        <v>44197</v>
      </c>
      <c r="L122" s="446"/>
      <c r="M122" s="446"/>
      <c r="N122" s="446"/>
      <c r="O122" s="446"/>
      <c r="P122" s="446"/>
      <c r="Q122" s="446"/>
      <c r="R122" s="446"/>
      <c r="S122" s="446"/>
      <c r="T122" s="446"/>
      <c r="U122" s="446"/>
      <c r="V122" s="446"/>
      <c r="W122" s="446"/>
      <c r="X122" s="446"/>
      <c r="Y122" s="446"/>
      <c r="Z122" s="446"/>
      <c r="AA122" s="446"/>
      <c r="AB122" s="446"/>
      <c r="AC122" s="446"/>
      <c r="AD122" s="446"/>
      <c r="AE122" s="510">
        <f>AD$99*AD$100*0.6/20</f>
        <v>45000</v>
      </c>
      <c r="AF122" s="510">
        <f t="shared" si="11"/>
        <v>45000</v>
      </c>
      <c r="AG122" s="510">
        <f t="shared" si="11"/>
        <v>45000</v>
      </c>
      <c r="AH122" s="510">
        <f t="shared" si="11"/>
        <v>45000</v>
      </c>
      <c r="AI122" s="510">
        <f t="shared" si="11"/>
        <v>45000</v>
      </c>
      <c r="AJ122" s="510">
        <f t="shared" si="11"/>
        <v>45000</v>
      </c>
      <c r="AK122" s="510">
        <f t="shared" si="11"/>
        <v>45000</v>
      </c>
      <c r="AL122" s="510">
        <f t="shared" si="11"/>
        <v>45000</v>
      </c>
      <c r="AM122" s="510">
        <f t="shared" si="11"/>
        <v>45000</v>
      </c>
      <c r="AN122" s="510">
        <f t="shared" si="11"/>
        <v>45000</v>
      </c>
      <c r="AO122" s="510">
        <f t="shared" si="11"/>
        <v>45000</v>
      </c>
      <c r="AP122" s="510">
        <f t="shared" si="11"/>
        <v>45000</v>
      </c>
      <c r="AQ122" s="510">
        <f t="shared" si="11"/>
        <v>45000</v>
      </c>
      <c r="AR122" s="510">
        <f t="shared" si="11"/>
        <v>45000</v>
      </c>
      <c r="AS122" s="510">
        <f t="shared" si="10"/>
        <v>45000</v>
      </c>
      <c r="AT122" s="510">
        <f t="shared" si="10"/>
        <v>45000</v>
      </c>
      <c r="AU122" s="510">
        <f t="shared" si="10"/>
        <v>45000</v>
      </c>
      <c r="AV122" s="510">
        <f t="shared" si="10"/>
        <v>45000</v>
      </c>
      <c r="AW122" s="510">
        <f t="shared" si="10"/>
        <v>45000</v>
      </c>
      <c r="AX122" s="510">
        <f t="shared" si="10"/>
        <v>45000</v>
      </c>
      <c r="AY122" s="446"/>
      <c r="AZ122" s="446"/>
      <c r="BA122" s="446"/>
      <c r="BB122" s="446"/>
      <c r="BC122" s="446"/>
      <c r="BD122" s="446"/>
      <c r="BE122" s="446"/>
      <c r="BF122" s="446"/>
      <c r="BG122" s="446"/>
      <c r="BH122" s="446"/>
      <c r="BI122" s="446"/>
      <c r="BJ122" s="446"/>
      <c r="BK122" s="446"/>
      <c r="BL122" s="446"/>
      <c r="BM122" s="446"/>
      <c r="BN122" s="446"/>
      <c r="BO122" s="446"/>
      <c r="BP122" s="446"/>
      <c r="BQ122" s="446"/>
      <c r="BR122" s="446"/>
      <c r="BS122" s="446"/>
      <c r="BT122" s="446"/>
      <c r="BU122" s="446"/>
      <c r="BV122" s="446"/>
      <c r="BW122" s="446"/>
      <c r="BX122" s="446"/>
      <c r="BY122" s="446"/>
    </row>
    <row r="123" spans="7:77" x14ac:dyDescent="0.45">
      <c r="G123" s="446"/>
      <c r="H123" s="446"/>
      <c r="I123" s="481">
        <v>44228</v>
      </c>
      <c r="J123" s="446"/>
      <c r="K123" s="481">
        <v>44228</v>
      </c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446"/>
      <c r="AE123" s="446"/>
      <c r="AF123" s="510">
        <f>AE$99*AE$100*0.6/20</f>
        <v>45000</v>
      </c>
      <c r="AG123" s="510">
        <f t="shared" si="11"/>
        <v>45000</v>
      </c>
      <c r="AH123" s="510">
        <f t="shared" si="11"/>
        <v>45000</v>
      </c>
      <c r="AI123" s="510">
        <f t="shared" si="11"/>
        <v>45000</v>
      </c>
      <c r="AJ123" s="510">
        <f t="shared" si="11"/>
        <v>45000</v>
      </c>
      <c r="AK123" s="510">
        <f t="shared" si="11"/>
        <v>45000</v>
      </c>
      <c r="AL123" s="510">
        <f t="shared" si="11"/>
        <v>45000</v>
      </c>
      <c r="AM123" s="510">
        <f t="shared" si="11"/>
        <v>45000</v>
      </c>
      <c r="AN123" s="510">
        <f t="shared" si="11"/>
        <v>45000</v>
      </c>
      <c r="AO123" s="510">
        <f t="shared" si="11"/>
        <v>45000</v>
      </c>
      <c r="AP123" s="510">
        <f t="shared" si="11"/>
        <v>45000</v>
      </c>
      <c r="AQ123" s="510">
        <f t="shared" si="11"/>
        <v>45000</v>
      </c>
      <c r="AR123" s="510">
        <f t="shared" si="11"/>
        <v>45000</v>
      </c>
      <c r="AS123" s="510">
        <f t="shared" si="10"/>
        <v>45000</v>
      </c>
      <c r="AT123" s="510">
        <f t="shared" si="10"/>
        <v>45000</v>
      </c>
      <c r="AU123" s="510">
        <f t="shared" si="10"/>
        <v>45000</v>
      </c>
      <c r="AV123" s="510">
        <f t="shared" si="10"/>
        <v>45000</v>
      </c>
      <c r="AW123" s="510">
        <f t="shared" si="10"/>
        <v>45000</v>
      </c>
      <c r="AX123" s="510">
        <f t="shared" si="10"/>
        <v>45000</v>
      </c>
      <c r="AY123" s="510">
        <f t="shared" si="10"/>
        <v>45000</v>
      </c>
      <c r="AZ123" s="446"/>
      <c r="BA123" s="446"/>
      <c r="BB123" s="446"/>
      <c r="BC123" s="446"/>
      <c r="BD123" s="446"/>
      <c r="BE123" s="446"/>
      <c r="BF123" s="446"/>
      <c r="BG123" s="446"/>
      <c r="BH123" s="446"/>
      <c r="BI123" s="446"/>
      <c r="BJ123" s="446"/>
      <c r="BK123" s="446"/>
      <c r="BL123" s="446"/>
      <c r="BM123" s="446"/>
      <c r="BN123" s="446"/>
      <c r="BO123" s="446"/>
      <c r="BP123" s="446"/>
      <c r="BQ123" s="446"/>
      <c r="BR123" s="446"/>
      <c r="BS123" s="446"/>
      <c r="BT123" s="446"/>
      <c r="BU123" s="446"/>
      <c r="BV123" s="446"/>
      <c r="BW123" s="446"/>
      <c r="BX123" s="446"/>
      <c r="BY123" s="446"/>
    </row>
    <row r="124" spans="7:77" x14ac:dyDescent="0.45">
      <c r="G124" s="446"/>
      <c r="H124" s="446"/>
      <c r="I124" s="481">
        <v>44256</v>
      </c>
      <c r="J124" s="446"/>
      <c r="K124" s="481">
        <v>44256</v>
      </c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446"/>
      <c r="AD124" s="446"/>
      <c r="AE124" s="446"/>
      <c r="AF124" s="446"/>
      <c r="AG124" s="510">
        <f>AF$99*AF$100*0.6/20</f>
        <v>45000</v>
      </c>
      <c r="AH124" s="510">
        <f t="shared" si="11"/>
        <v>45000</v>
      </c>
      <c r="AI124" s="510">
        <f t="shared" si="11"/>
        <v>45000</v>
      </c>
      <c r="AJ124" s="510">
        <f t="shared" si="11"/>
        <v>45000</v>
      </c>
      <c r="AK124" s="510">
        <f t="shared" si="11"/>
        <v>45000</v>
      </c>
      <c r="AL124" s="510">
        <f t="shared" si="11"/>
        <v>45000</v>
      </c>
      <c r="AM124" s="510">
        <f t="shared" si="11"/>
        <v>45000</v>
      </c>
      <c r="AN124" s="510">
        <f t="shared" si="11"/>
        <v>45000</v>
      </c>
      <c r="AO124" s="510">
        <f t="shared" si="11"/>
        <v>45000</v>
      </c>
      <c r="AP124" s="510">
        <f t="shared" si="11"/>
        <v>45000</v>
      </c>
      <c r="AQ124" s="510">
        <f t="shared" si="11"/>
        <v>45000</v>
      </c>
      <c r="AR124" s="510">
        <f t="shared" si="11"/>
        <v>45000</v>
      </c>
      <c r="AS124" s="510">
        <f t="shared" si="10"/>
        <v>45000</v>
      </c>
      <c r="AT124" s="510">
        <f t="shared" si="10"/>
        <v>45000</v>
      </c>
      <c r="AU124" s="510">
        <f t="shared" si="10"/>
        <v>45000</v>
      </c>
      <c r="AV124" s="510">
        <f t="shared" si="10"/>
        <v>45000</v>
      </c>
      <c r="AW124" s="510">
        <f t="shared" si="10"/>
        <v>45000</v>
      </c>
      <c r="AX124" s="510">
        <f t="shared" si="10"/>
        <v>45000</v>
      </c>
      <c r="AY124" s="510">
        <f t="shared" si="10"/>
        <v>45000</v>
      </c>
      <c r="AZ124" s="510">
        <f t="shared" si="10"/>
        <v>45000</v>
      </c>
      <c r="BA124" s="446"/>
      <c r="BB124" s="446"/>
      <c r="BC124" s="446"/>
      <c r="BD124" s="446"/>
      <c r="BE124" s="446"/>
      <c r="BF124" s="446"/>
      <c r="BG124" s="446"/>
      <c r="BH124" s="446"/>
      <c r="BI124" s="446"/>
      <c r="BJ124" s="446"/>
      <c r="BK124" s="446"/>
      <c r="BL124" s="446"/>
      <c r="BM124" s="446"/>
      <c r="BN124" s="446"/>
      <c r="BO124" s="446"/>
      <c r="BP124" s="446"/>
      <c r="BQ124" s="446"/>
      <c r="BR124" s="446"/>
      <c r="BS124" s="446"/>
      <c r="BT124" s="446"/>
      <c r="BU124" s="446"/>
      <c r="BV124" s="446"/>
      <c r="BW124" s="446"/>
      <c r="BX124" s="446"/>
      <c r="BY124" s="446"/>
    </row>
    <row r="125" spans="7:77" x14ac:dyDescent="0.45">
      <c r="G125" s="446"/>
      <c r="H125" s="446"/>
      <c r="I125" s="481">
        <v>44287</v>
      </c>
      <c r="J125" s="446"/>
      <c r="K125" s="481">
        <v>44287</v>
      </c>
      <c r="L125" s="446"/>
      <c r="M125" s="446"/>
      <c r="N125" s="446"/>
      <c r="O125" s="446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446"/>
      <c r="AD125" s="446"/>
      <c r="AE125" s="446"/>
      <c r="AF125" s="446"/>
      <c r="AG125" s="446"/>
      <c r="AH125" s="510">
        <f>AG$99*AG$100*0.6/20</f>
        <v>45000</v>
      </c>
      <c r="AI125" s="510">
        <f t="shared" si="11"/>
        <v>45000</v>
      </c>
      <c r="AJ125" s="510">
        <f t="shared" si="11"/>
        <v>45000</v>
      </c>
      <c r="AK125" s="510">
        <f t="shared" si="11"/>
        <v>45000</v>
      </c>
      <c r="AL125" s="510">
        <f t="shared" si="11"/>
        <v>45000</v>
      </c>
      <c r="AM125" s="510">
        <f t="shared" si="11"/>
        <v>45000</v>
      </c>
      <c r="AN125" s="510">
        <f t="shared" si="11"/>
        <v>45000</v>
      </c>
      <c r="AO125" s="510">
        <f t="shared" si="11"/>
        <v>45000</v>
      </c>
      <c r="AP125" s="510">
        <f t="shared" si="11"/>
        <v>45000</v>
      </c>
      <c r="AQ125" s="510">
        <f t="shared" si="11"/>
        <v>45000</v>
      </c>
      <c r="AR125" s="510">
        <f t="shared" si="11"/>
        <v>45000</v>
      </c>
      <c r="AS125" s="510">
        <f t="shared" si="10"/>
        <v>45000</v>
      </c>
      <c r="AT125" s="510">
        <f t="shared" si="10"/>
        <v>45000</v>
      </c>
      <c r="AU125" s="510">
        <f t="shared" si="10"/>
        <v>45000</v>
      </c>
      <c r="AV125" s="510">
        <f t="shared" si="10"/>
        <v>45000</v>
      </c>
      <c r="AW125" s="510">
        <f t="shared" si="10"/>
        <v>45000</v>
      </c>
      <c r="AX125" s="510">
        <f t="shared" si="10"/>
        <v>45000</v>
      </c>
      <c r="AY125" s="510">
        <f t="shared" si="10"/>
        <v>45000</v>
      </c>
      <c r="AZ125" s="510">
        <f t="shared" si="10"/>
        <v>45000</v>
      </c>
      <c r="BA125" s="510">
        <f t="shared" si="10"/>
        <v>45000</v>
      </c>
      <c r="BB125" s="446"/>
      <c r="BC125" s="446"/>
      <c r="BD125" s="446"/>
      <c r="BE125" s="446"/>
      <c r="BF125" s="446"/>
      <c r="BG125" s="446"/>
      <c r="BH125" s="446"/>
      <c r="BI125" s="446"/>
      <c r="BJ125" s="446"/>
      <c r="BK125" s="446"/>
      <c r="BL125" s="446"/>
      <c r="BM125" s="446"/>
      <c r="BN125" s="446"/>
      <c r="BO125" s="446"/>
      <c r="BP125" s="446"/>
      <c r="BQ125" s="446"/>
      <c r="BR125" s="446"/>
      <c r="BS125" s="446"/>
      <c r="BT125" s="446"/>
      <c r="BU125" s="446"/>
      <c r="BV125" s="446"/>
      <c r="BW125" s="446"/>
      <c r="BX125" s="446"/>
      <c r="BY125" s="446"/>
    </row>
    <row r="126" spans="7:77" x14ac:dyDescent="0.45">
      <c r="G126" s="446"/>
      <c r="H126" s="446"/>
      <c r="I126" s="481">
        <v>44317</v>
      </c>
      <c r="J126" s="446"/>
      <c r="K126" s="481">
        <v>44317</v>
      </c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446"/>
      <c r="AE126" s="446"/>
      <c r="AF126" s="446"/>
      <c r="AG126" s="446"/>
      <c r="AH126" s="446"/>
      <c r="AI126" s="510">
        <f>AH$99*AH$100*0.6/20</f>
        <v>45000</v>
      </c>
      <c r="AJ126" s="510">
        <f t="shared" si="11"/>
        <v>45000</v>
      </c>
      <c r="AK126" s="510">
        <f t="shared" si="11"/>
        <v>45000</v>
      </c>
      <c r="AL126" s="510">
        <f t="shared" si="11"/>
        <v>45000</v>
      </c>
      <c r="AM126" s="510">
        <f t="shared" si="11"/>
        <v>45000</v>
      </c>
      <c r="AN126" s="510">
        <f t="shared" si="11"/>
        <v>45000</v>
      </c>
      <c r="AO126" s="510">
        <f t="shared" si="11"/>
        <v>45000</v>
      </c>
      <c r="AP126" s="510">
        <f t="shared" si="11"/>
        <v>45000</v>
      </c>
      <c r="AQ126" s="510">
        <f t="shared" si="11"/>
        <v>45000</v>
      </c>
      <c r="AR126" s="510">
        <f t="shared" si="11"/>
        <v>45000</v>
      </c>
      <c r="AS126" s="510">
        <f t="shared" si="10"/>
        <v>45000</v>
      </c>
      <c r="AT126" s="510">
        <f t="shared" si="10"/>
        <v>45000</v>
      </c>
      <c r="AU126" s="510">
        <f t="shared" si="10"/>
        <v>45000</v>
      </c>
      <c r="AV126" s="510">
        <f t="shared" si="10"/>
        <v>45000</v>
      </c>
      <c r="AW126" s="510">
        <f t="shared" si="10"/>
        <v>45000</v>
      </c>
      <c r="AX126" s="510">
        <f t="shared" si="10"/>
        <v>45000</v>
      </c>
      <c r="AY126" s="510">
        <f t="shared" si="10"/>
        <v>45000</v>
      </c>
      <c r="AZ126" s="510">
        <f t="shared" si="10"/>
        <v>45000</v>
      </c>
      <c r="BA126" s="510">
        <f t="shared" si="10"/>
        <v>45000</v>
      </c>
      <c r="BB126" s="510">
        <f t="shared" si="10"/>
        <v>45000</v>
      </c>
      <c r="BC126" s="446"/>
      <c r="BD126" s="446"/>
      <c r="BE126" s="446"/>
      <c r="BF126" s="446"/>
      <c r="BG126" s="446"/>
      <c r="BH126" s="446"/>
      <c r="BI126" s="446"/>
      <c r="BJ126" s="446"/>
      <c r="BK126" s="446"/>
      <c r="BL126" s="446"/>
      <c r="BM126" s="446"/>
      <c r="BN126" s="446"/>
      <c r="BO126" s="446"/>
      <c r="BP126" s="446"/>
      <c r="BQ126" s="446"/>
      <c r="BR126" s="446"/>
      <c r="BS126" s="446"/>
      <c r="BT126" s="446"/>
      <c r="BU126" s="446"/>
      <c r="BV126" s="446"/>
      <c r="BW126" s="446"/>
      <c r="BX126" s="446"/>
      <c r="BY126" s="446"/>
    </row>
    <row r="127" spans="7:77" x14ac:dyDescent="0.45">
      <c r="G127" s="446"/>
      <c r="H127" s="446"/>
      <c r="I127" s="481">
        <v>44348</v>
      </c>
      <c r="J127" s="446"/>
      <c r="K127" s="481">
        <v>44348</v>
      </c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  <c r="V127" s="446"/>
      <c r="W127" s="446"/>
      <c r="X127" s="446"/>
      <c r="Y127" s="446"/>
      <c r="Z127" s="446"/>
      <c r="AA127" s="446"/>
      <c r="AB127" s="446"/>
      <c r="AC127" s="446"/>
      <c r="AD127" s="446"/>
      <c r="AE127" s="446"/>
      <c r="AF127" s="446"/>
      <c r="AG127" s="446"/>
      <c r="AH127" s="446"/>
      <c r="AI127" s="446"/>
      <c r="AJ127" s="510">
        <f>AI$99*AI$100*0.6/20</f>
        <v>45000</v>
      </c>
      <c r="AK127" s="510">
        <f t="shared" si="11"/>
        <v>45000</v>
      </c>
      <c r="AL127" s="510">
        <f t="shared" si="11"/>
        <v>45000</v>
      </c>
      <c r="AM127" s="510">
        <f t="shared" si="11"/>
        <v>45000</v>
      </c>
      <c r="AN127" s="510">
        <f t="shared" si="11"/>
        <v>45000</v>
      </c>
      <c r="AO127" s="510">
        <f t="shared" si="11"/>
        <v>45000</v>
      </c>
      <c r="AP127" s="510">
        <f t="shared" si="11"/>
        <v>45000</v>
      </c>
      <c r="AQ127" s="510">
        <f t="shared" si="11"/>
        <v>45000</v>
      </c>
      <c r="AR127" s="510">
        <f t="shared" si="11"/>
        <v>45000</v>
      </c>
      <c r="AS127" s="510">
        <f t="shared" si="10"/>
        <v>45000</v>
      </c>
      <c r="AT127" s="510">
        <f t="shared" si="10"/>
        <v>45000</v>
      </c>
      <c r="AU127" s="510">
        <f t="shared" si="10"/>
        <v>45000</v>
      </c>
      <c r="AV127" s="510">
        <f t="shared" si="10"/>
        <v>45000</v>
      </c>
      <c r="AW127" s="510">
        <f t="shared" si="10"/>
        <v>45000</v>
      </c>
      <c r="AX127" s="510">
        <f t="shared" si="10"/>
        <v>45000</v>
      </c>
      <c r="AY127" s="510">
        <f t="shared" si="10"/>
        <v>45000</v>
      </c>
      <c r="AZ127" s="510">
        <f t="shared" si="10"/>
        <v>45000</v>
      </c>
      <c r="BA127" s="510">
        <f t="shared" si="10"/>
        <v>45000</v>
      </c>
      <c r="BB127" s="510">
        <f t="shared" si="10"/>
        <v>45000</v>
      </c>
      <c r="BC127" s="510">
        <f t="shared" si="10"/>
        <v>45000</v>
      </c>
      <c r="BD127" s="446"/>
      <c r="BE127" s="446"/>
      <c r="BF127" s="446"/>
      <c r="BG127" s="446"/>
      <c r="BH127" s="446"/>
      <c r="BI127" s="446"/>
      <c r="BJ127" s="446"/>
      <c r="BK127" s="446"/>
      <c r="BL127" s="446"/>
      <c r="BM127" s="446"/>
      <c r="BN127" s="446"/>
      <c r="BO127" s="446"/>
      <c r="BP127" s="446"/>
      <c r="BQ127" s="446"/>
      <c r="BR127" s="446"/>
      <c r="BS127" s="446"/>
      <c r="BT127" s="446"/>
      <c r="BU127" s="446"/>
      <c r="BV127" s="446"/>
      <c r="BW127" s="446"/>
      <c r="BX127" s="446"/>
      <c r="BY127" s="446"/>
    </row>
    <row r="128" spans="7:77" x14ac:dyDescent="0.45">
      <c r="G128" s="446"/>
      <c r="H128" s="446"/>
      <c r="I128" s="481">
        <v>44378</v>
      </c>
      <c r="J128" s="446"/>
      <c r="K128" s="481">
        <v>44378</v>
      </c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6"/>
      <c r="Y128" s="446"/>
      <c r="Z128" s="446"/>
      <c r="AA128" s="446"/>
      <c r="AB128" s="446"/>
      <c r="AC128" s="446"/>
      <c r="AD128" s="446"/>
      <c r="AE128" s="446"/>
      <c r="AF128" s="446"/>
      <c r="AG128" s="446"/>
      <c r="AH128" s="446"/>
      <c r="AI128" s="446"/>
      <c r="AJ128" s="446"/>
      <c r="AK128" s="510">
        <f>AJ$99*AJ$100*0.6/20</f>
        <v>45000</v>
      </c>
      <c r="AL128" s="510">
        <f t="shared" si="11"/>
        <v>45000</v>
      </c>
      <c r="AM128" s="510">
        <f t="shared" si="11"/>
        <v>45000</v>
      </c>
      <c r="AN128" s="510">
        <f t="shared" si="11"/>
        <v>45000</v>
      </c>
      <c r="AO128" s="510">
        <f t="shared" si="11"/>
        <v>45000</v>
      </c>
      <c r="AP128" s="510">
        <f t="shared" si="11"/>
        <v>45000</v>
      </c>
      <c r="AQ128" s="510">
        <f t="shared" si="11"/>
        <v>45000</v>
      </c>
      <c r="AR128" s="510">
        <f t="shared" si="11"/>
        <v>45000</v>
      </c>
      <c r="AS128" s="510">
        <f t="shared" si="10"/>
        <v>45000</v>
      </c>
      <c r="AT128" s="510">
        <f t="shared" si="10"/>
        <v>45000</v>
      </c>
      <c r="AU128" s="510">
        <f t="shared" si="10"/>
        <v>45000</v>
      </c>
      <c r="AV128" s="510">
        <f t="shared" si="10"/>
        <v>45000</v>
      </c>
      <c r="AW128" s="510">
        <f t="shared" si="10"/>
        <v>45000</v>
      </c>
      <c r="AX128" s="510">
        <f t="shared" si="10"/>
        <v>45000</v>
      </c>
      <c r="AY128" s="510">
        <f t="shared" si="10"/>
        <v>45000</v>
      </c>
      <c r="AZ128" s="510">
        <f t="shared" si="10"/>
        <v>45000</v>
      </c>
      <c r="BA128" s="510">
        <f t="shared" si="10"/>
        <v>45000</v>
      </c>
      <c r="BB128" s="510">
        <f t="shared" si="10"/>
        <v>45000</v>
      </c>
      <c r="BC128" s="510">
        <f t="shared" si="10"/>
        <v>45000</v>
      </c>
      <c r="BD128" s="510">
        <f t="shared" si="10"/>
        <v>45000</v>
      </c>
      <c r="BE128" s="446"/>
      <c r="BF128" s="446"/>
      <c r="BG128" s="446"/>
      <c r="BH128" s="446"/>
      <c r="BI128" s="446"/>
      <c r="BJ128" s="446"/>
      <c r="BK128" s="446"/>
      <c r="BL128" s="446"/>
      <c r="BM128" s="446"/>
      <c r="BN128" s="446"/>
      <c r="BO128" s="446"/>
      <c r="BP128" s="446"/>
      <c r="BQ128" s="446"/>
      <c r="BR128" s="446"/>
      <c r="BS128" s="446"/>
      <c r="BT128" s="446"/>
      <c r="BU128" s="446"/>
      <c r="BV128" s="446"/>
      <c r="BW128" s="446"/>
      <c r="BX128" s="446"/>
      <c r="BY128" s="446"/>
    </row>
    <row r="129" spans="7:77" x14ac:dyDescent="0.45">
      <c r="G129" s="446"/>
      <c r="H129" s="446"/>
      <c r="I129" s="481">
        <v>44409</v>
      </c>
      <c r="J129" s="446"/>
      <c r="K129" s="481">
        <v>44409</v>
      </c>
      <c r="L129" s="446"/>
      <c r="M129" s="446"/>
      <c r="N129" s="446"/>
      <c r="O129" s="446"/>
      <c r="P129" s="446"/>
      <c r="Q129" s="446"/>
      <c r="R129" s="446"/>
      <c r="S129" s="446"/>
      <c r="T129" s="446"/>
      <c r="U129" s="446"/>
      <c r="V129" s="446"/>
      <c r="W129" s="446"/>
      <c r="X129" s="446"/>
      <c r="Y129" s="446"/>
      <c r="Z129" s="446"/>
      <c r="AA129" s="446"/>
      <c r="AB129" s="446"/>
      <c r="AC129" s="446"/>
      <c r="AD129" s="446"/>
      <c r="AE129" s="446"/>
      <c r="AF129" s="446"/>
      <c r="AG129" s="446"/>
      <c r="AH129" s="446"/>
      <c r="AI129" s="446"/>
      <c r="AJ129" s="446"/>
      <c r="AK129" s="446"/>
      <c r="AL129" s="510">
        <f>AK$99*AK$100*0.6/20</f>
        <v>45000</v>
      </c>
      <c r="AM129" s="510">
        <f t="shared" si="11"/>
        <v>45000</v>
      </c>
      <c r="AN129" s="510">
        <f t="shared" si="11"/>
        <v>45000</v>
      </c>
      <c r="AO129" s="510">
        <f t="shared" si="11"/>
        <v>45000</v>
      </c>
      <c r="AP129" s="510">
        <f t="shared" si="11"/>
        <v>45000</v>
      </c>
      <c r="AQ129" s="510">
        <f t="shared" si="11"/>
        <v>45000</v>
      </c>
      <c r="AR129" s="510">
        <f t="shared" si="11"/>
        <v>45000</v>
      </c>
      <c r="AS129" s="510">
        <f t="shared" si="10"/>
        <v>45000</v>
      </c>
      <c r="AT129" s="510">
        <f t="shared" si="10"/>
        <v>45000</v>
      </c>
      <c r="AU129" s="510">
        <f t="shared" si="10"/>
        <v>45000</v>
      </c>
      <c r="AV129" s="510">
        <f t="shared" si="10"/>
        <v>45000</v>
      </c>
      <c r="AW129" s="510">
        <f t="shared" si="10"/>
        <v>45000</v>
      </c>
      <c r="AX129" s="510">
        <f t="shared" si="10"/>
        <v>45000</v>
      </c>
      <c r="AY129" s="510">
        <f t="shared" si="10"/>
        <v>45000</v>
      </c>
      <c r="AZ129" s="510">
        <f t="shared" si="10"/>
        <v>45000</v>
      </c>
      <c r="BA129" s="510">
        <f t="shared" si="10"/>
        <v>45000</v>
      </c>
      <c r="BB129" s="510">
        <f t="shared" si="10"/>
        <v>45000</v>
      </c>
      <c r="BC129" s="510">
        <f t="shared" si="10"/>
        <v>45000</v>
      </c>
      <c r="BD129" s="510">
        <f t="shared" si="10"/>
        <v>45000</v>
      </c>
      <c r="BE129" s="510">
        <f t="shared" si="10"/>
        <v>45000</v>
      </c>
      <c r="BF129" s="446"/>
      <c r="BG129" s="446"/>
      <c r="BH129" s="446"/>
      <c r="BI129" s="446"/>
      <c r="BJ129" s="446"/>
      <c r="BK129" s="446"/>
      <c r="BL129" s="446"/>
      <c r="BM129" s="446"/>
      <c r="BN129" s="446"/>
      <c r="BO129" s="446"/>
      <c r="BP129" s="446"/>
      <c r="BQ129" s="446"/>
      <c r="BR129" s="446"/>
      <c r="BS129" s="446"/>
      <c r="BT129" s="446"/>
      <c r="BU129" s="446"/>
      <c r="BV129" s="446"/>
      <c r="BW129" s="446"/>
      <c r="BX129" s="446"/>
      <c r="BY129" s="446"/>
    </row>
    <row r="130" spans="7:77" x14ac:dyDescent="0.45">
      <c r="G130" s="446"/>
      <c r="H130" s="446"/>
      <c r="I130" s="481">
        <v>44440</v>
      </c>
      <c r="J130" s="446"/>
      <c r="K130" s="481">
        <v>44440</v>
      </c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446"/>
      <c r="AD130" s="446"/>
      <c r="AE130" s="446"/>
      <c r="AF130" s="446"/>
      <c r="AG130" s="446"/>
      <c r="AH130" s="446"/>
      <c r="AI130" s="446"/>
      <c r="AJ130" s="446"/>
      <c r="AK130" s="446"/>
      <c r="AL130" s="446"/>
      <c r="AM130" s="510">
        <f>AL$99*AL$100*0.6/20</f>
        <v>45000</v>
      </c>
      <c r="AN130" s="510">
        <f t="shared" si="11"/>
        <v>45000</v>
      </c>
      <c r="AO130" s="510">
        <f t="shared" si="11"/>
        <v>45000</v>
      </c>
      <c r="AP130" s="510">
        <f t="shared" si="11"/>
        <v>45000</v>
      </c>
      <c r="AQ130" s="510">
        <f t="shared" si="11"/>
        <v>45000</v>
      </c>
      <c r="AR130" s="510">
        <f t="shared" si="11"/>
        <v>45000</v>
      </c>
      <c r="AS130" s="510">
        <f t="shared" si="10"/>
        <v>45000</v>
      </c>
      <c r="AT130" s="510">
        <f t="shared" si="10"/>
        <v>45000</v>
      </c>
      <c r="AU130" s="510">
        <f t="shared" si="10"/>
        <v>45000</v>
      </c>
      <c r="AV130" s="510">
        <f t="shared" si="10"/>
        <v>45000</v>
      </c>
      <c r="AW130" s="510">
        <f t="shared" si="10"/>
        <v>45000</v>
      </c>
      <c r="AX130" s="510">
        <f t="shared" si="10"/>
        <v>45000</v>
      </c>
      <c r="AY130" s="510">
        <f t="shared" si="10"/>
        <v>45000</v>
      </c>
      <c r="AZ130" s="510">
        <f t="shared" si="10"/>
        <v>45000</v>
      </c>
      <c r="BA130" s="510">
        <f t="shared" si="10"/>
        <v>45000</v>
      </c>
      <c r="BB130" s="510">
        <f t="shared" si="10"/>
        <v>45000</v>
      </c>
      <c r="BC130" s="510">
        <f t="shared" si="10"/>
        <v>45000</v>
      </c>
      <c r="BD130" s="510">
        <f t="shared" si="10"/>
        <v>45000</v>
      </c>
      <c r="BE130" s="510">
        <f t="shared" si="10"/>
        <v>45000</v>
      </c>
      <c r="BF130" s="510">
        <f t="shared" si="10"/>
        <v>45000</v>
      </c>
      <c r="BG130" s="446"/>
      <c r="BH130" s="446"/>
      <c r="BI130" s="446"/>
      <c r="BJ130" s="446"/>
      <c r="BK130" s="446"/>
      <c r="BL130" s="446"/>
      <c r="BM130" s="446"/>
      <c r="BN130" s="446"/>
      <c r="BO130" s="446"/>
      <c r="BP130" s="446"/>
      <c r="BQ130" s="446"/>
      <c r="BR130" s="446"/>
      <c r="BS130" s="446"/>
      <c r="BT130" s="446"/>
      <c r="BU130" s="446"/>
      <c r="BV130" s="446"/>
      <c r="BW130" s="446"/>
      <c r="BX130" s="446"/>
      <c r="BY130" s="446"/>
    </row>
    <row r="131" spans="7:77" x14ac:dyDescent="0.45">
      <c r="G131" s="446"/>
      <c r="H131" s="446"/>
      <c r="I131" s="481">
        <v>44470</v>
      </c>
      <c r="J131" s="446"/>
      <c r="K131" s="481">
        <v>44470</v>
      </c>
      <c r="L131" s="446"/>
      <c r="M131" s="446"/>
      <c r="N131" s="446"/>
      <c r="O131" s="446"/>
      <c r="P131" s="446"/>
      <c r="Q131" s="446"/>
      <c r="R131" s="446"/>
      <c r="S131" s="446"/>
      <c r="T131" s="446"/>
      <c r="U131" s="446"/>
      <c r="V131" s="446"/>
      <c r="W131" s="446"/>
      <c r="X131" s="446"/>
      <c r="Y131" s="446"/>
      <c r="Z131" s="446"/>
      <c r="AA131" s="446"/>
      <c r="AB131" s="446"/>
      <c r="AC131" s="446"/>
      <c r="AD131" s="446"/>
      <c r="AE131" s="446"/>
      <c r="AF131" s="446"/>
      <c r="AG131" s="446"/>
      <c r="AH131" s="446"/>
      <c r="AI131" s="446"/>
      <c r="AJ131" s="446"/>
      <c r="AK131" s="446"/>
      <c r="AL131" s="446"/>
      <c r="AM131" s="446"/>
      <c r="AN131" s="510">
        <f>AM$99*AM$100*0.6/20</f>
        <v>45000</v>
      </c>
      <c r="AO131" s="510">
        <f t="shared" si="11"/>
        <v>45000</v>
      </c>
      <c r="AP131" s="510">
        <f t="shared" si="11"/>
        <v>45000</v>
      </c>
      <c r="AQ131" s="510">
        <f t="shared" si="11"/>
        <v>45000</v>
      </c>
      <c r="AR131" s="510">
        <f t="shared" si="11"/>
        <v>45000</v>
      </c>
      <c r="AS131" s="510">
        <f t="shared" si="10"/>
        <v>45000</v>
      </c>
      <c r="AT131" s="510">
        <f t="shared" si="10"/>
        <v>45000</v>
      </c>
      <c r="AU131" s="510">
        <f t="shared" si="10"/>
        <v>45000</v>
      </c>
      <c r="AV131" s="510">
        <f t="shared" si="10"/>
        <v>45000</v>
      </c>
      <c r="AW131" s="510">
        <f t="shared" si="10"/>
        <v>45000</v>
      </c>
      <c r="AX131" s="510">
        <f t="shared" si="10"/>
        <v>45000</v>
      </c>
      <c r="AY131" s="510">
        <f t="shared" si="10"/>
        <v>45000</v>
      </c>
      <c r="AZ131" s="510">
        <f t="shared" si="10"/>
        <v>45000</v>
      </c>
      <c r="BA131" s="510">
        <f t="shared" si="10"/>
        <v>45000</v>
      </c>
      <c r="BB131" s="510">
        <f t="shared" si="10"/>
        <v>45000</v>
      </c>
      <c r="BC131" s="510">
        <f t="shared" si="10"/>
        <v>45000</v>
      </c>
      <c r="BD131" s="510">
        <f t="shared" si="10"/>
        <v>45000</v>
      </c>
      <c r="BE131" s="510">
        <f t="shared" si="10"/>
        <v>45000</v>
      </c>
      <c r="BF131" s="510">
        <f t="shared" si="10"/>
        <v>45000</v>
      </c>
      <c r="BG131" s="510">
        <f t="shared" si="10"/>
        <v>45000</v>
      </c>
      <c r="BH131" s="446"/>
      <c r="BI131" s="446"/>
      <c r="BJ131" s="446"/>
      <c r="BK131" s="446"/>
      <c r="BL131" s="446"/>
      <c r="BM131" s="446"/>
      <c r="BN131" s="446"/>
      <c r="BO131" s="446"/>
      <c r="BP131" s="446"/>
      <c r="BQ131" s="446"/>
      <c r="BR131" s="446"/>
      <c r="BS131" s="446"/>
      <c r="BT131" s="446"/>
      <c r="BU131" s="446"/>
      <c r="BV131" s="446"/>
      <c r="BW131" s="446"/>
      <c r="BX131" s="446"/>
      <c r="BY131" s="446"/>
    </row>
    <row r="132" spans="7:77" x14ac:dyDescent="0.45">
      <c r="G132" s="446"/>
      <c r="H132" s="446"/>
      <c r="I132" s="481">
        <v>44501</v>
      </c>
      <c r="J132" s="446"/>
      <c r="K132" s="481">
        <v>44501</v>
      </c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6"/>
      <c r="AA132" s="446"/>
      <c r="AB132" s="446"/>
      <c r="AC132" s="446"/>
      <c r="AD132" s="446"/>
      <c r="AE132" s="446"/>
      <c r="AF132" s="446"/>
      <c r="AG132" s="446"/>
      <c r="AH132" s="446"/>
      <c r="AI132" s="446"/>
      <c r="AJ132" s="446"/>
      <c r="AK132" s="446"/>
      <c r="AL132" s="446"/>
      <c r="AM132" s="446"/>
      <c r="AN132" s="446"/>
      <c r="AO132" s="510">
        <f>AN$99*AN$100*0.6/20</f>
        <v>45000</v>
      </c>
      <c r="AP132" s="510">
        <f t="shared" si="11"/>
        <v>45000</v>
      </c>
      <c r="AQ132" s="510">
        <f t="shared" si="11"/>
        <v>45000</v>
      </c>
      <c r="AR132" s="510">
        <f t="shared" si="11"/>
        <v>45000</v>
      </c>
      <c r="AS132" s="510">
        <f t="shared" si="10"/>
        <v>45000</v>
      </c>
      <c r="AT132" s="510">
        <f t="shared" si="10"/>
        <v>45000</v>
      </c>
      <c r="AU132" s="510">
        <f t="shared" si="10"/>
        <v>45000</v>
      </c>
      <c r="AV132" s="510">
        <f t="shared" si="10"/>
        <v>45000</v>
      </c>
      <c r="AW132" s="510">
        <f t="shared" si="10"/>
        <v>45000</v>
      </c>
      <c r="AX132" s="510">
        <f t="shared" si="10"/>
        <v>45000</v>
      </c>
      <c r="AY132" s="510">
        <f t="shared" si="10"/>
        <v>45000</v>
      </c>
      <c r="AZ132" s="510">
        <f t="shared" si="10"/>
        <v>45000</v>
      </c>
      <c r="BA132" s="510">
        <f t="shared" si="10"/>
        <v>45000</v>
      </c>
      <c r="BB132" s="510">
        <f t="shared" si="10"/>
        <v>45000</v>
      </c>
      <c r="BC132" s="510">
        <f t="shared" si="10"/>
        <v>45000</v>
      </c>
      <c r="BD132" s="510">
        <f t="shared" si="10"/>
        <v>45000</v>
      </c>
      <c r="BE132" s="510">
        <f t="shared" si="10"/>
        <v>45000</v>
      </c>
      <c r="BF132" s="510">
        <f t="shared" si="10"/>
        <v>45000</v>
      </c>
      <c r="BG132" s="510">
        <f t="shared" si="10"/>
        <v>45000</v>
      </c>
      <c r="BH132" s="510">
        <f t="shared" si="10"/>
        <v>45000</v>
      </c>
      <c r="BI132" s="446"/>
      <c r="BJ132" s="446"/>
      <c r="BK132" s="446"/>
      <c r="BL132" s="446"/>
      <c r="BM132" s="446"/>
      <c r="BN132" s="446"/>
      <c r="BO132" s="446"/>
      <c r="BP132" s="446"/>
      <c r="BQ132" s="446"/>
      <c r="BR132" s="446"/>
      <c r="BS132" s="446"/>
      <c r="BT132" s="446"/>
      <c r="BU132" s="446"/>
      <c r="BV132" s="446"/>
      <c r="BW132" s="446"/>
      <c r="BX132" s="446"/>
      <c r="BY132" s="446"/>
    </row>
    <row r="133" spans="7:77" x14ac:dyDescent="0.45">
      <c r="G133" s="446"/>
      <c r="H133" s="446"/>
      <c r="I133" s="481">
        <v>44531</v>
      </c>
      <c r="J133" s="446"/>
      <c r="K133" s="481">
        <v>44531</v>
      </c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446"/>
      <c r="AD133" s="446"/>
      <c r="AE133" s="446"/>
      <c r="AF133" s="446"/>
      <c r="AG133" s="446"/>
      <c r="AH133" s="446"/>
      <c r="AI133" s="446"/>
      <c r="AJ133" s="446"/>
      <c r="AK133" s="446"/>
      <c r="AL133" s="446"/>
      <c r="AM133" s="446"/>
      <c r="AN133" s="446"/>
      <c r="AO133" s="446"/>
      <c r="AP133" s="510">
        <f>AO$99*AO$100*0.6/20</f>
        <v>45000</v>
      </c>
      <c r="AQ133" s="510">
        <f t="shared" si="11"/>
        <v>45000</v>
      </c>
      <c r="AR133" s="510">
        <f t="shared" si="11"/>
        <v>45000</v>
      </c>
      <c r="AS133" s="510">
        <f t="shared" si="10"/>
        <v>45000</v>
      </c>
      <c r="AT133" s="510">
        <f t="shared" si="10"/>
        <v>45000</v>
      </c>
      <c r="AU133" s="510">
        <f t="shared" si="10"/>
        <v>45000</v>
      </c>
      <c r="AV133" s="510">
        <f t="shared" si="10"/>
        <v>45000</v>
      </c>
      <c r="AW133" s="510">
        <f t="shared" si="10"/>
        <v>45000</v>
      </c>
      <c r="AX133" s="510">
        <f t="shared" si="10"/>
        <v>45000</v>
      </c>
      <c r="AY133" s="510">
        <f t="shared" si="10"/>
        <v>45000</v>
      </c>
      <c r="AZ133" s="510">
        <f t="shared" si="10"/>
        <v>45000</v>
      </c>
      <c r="BA133" s="510">
        <f t="shared" si="10"/>
        <v>45000</v>
      </c>
      <c r="BB133" s="510">
        <f t="shared" si="10"/>
        <v>45000</v>
      </c>
      <c r="BC133" s="510">
        <f t="shared" si="10"/>
        <v>45000</v>
      </c>
      <c r="BD133" s="510">
        <f t="shared" si="10"/>
        <v>45000</v>
      </c>
      <c r="BE133" s="510">
        <f t="shared" si="10"/>
        <v>45000</v>
      </c>
      <c r="BF133" s="510">
        <f t="shared" si="10"/>
        <v>45000</v>
      </c>
      <c r="BG133" s="510">
        <f t="shared" si="10"/>
        <v>45000</v>
      </c>
      <c r="BH133" s="510">
        <f t="shared" si="10"/>
        <v>45000</v>
      </c>
      <c r="BI133" s="510">
        <f t="shared" ref="BI133:BX151" si="12">+BH133</f>
        <v>45000</v>
      </c>
      <c r="BJ133" s="446"/>
      <c r="BK133" s="446"/>
      <c r="BL133" s="446"/>
      <c r="BM133" s="446"/>
      <c r="BN133" s="446"/>
      <c r="BO133" s="446"/>
      <c r="BP133" s="446"/>
      <c r="BQ133" s="446"/>
      <c r="BR133" s="446"/>
      <c r="BS133" s="446"/>
      <c r="BT133" s="446"/>
      <c r="BU133" s="446"/>
      <c r="BV133" s="446"/>
      <c r="BW133" s="446"/>
      <c r="BX133" s="446"/>
      <c r="BY133" s="446"/>
    </row>
    <row r="134" spans="7:77" x14ac:dyDescent="0.45">
      <c r="G134" s="446"/>
      <c r="H134" s="446"/>
      <c r="I134" s="481">
        <v>44562</v>
      </c>
      <c r="J134" s="446"/>
      <c r="K134" s="481">
        <v>44562</v>
      </c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6"/>
      <c r="AA134" s="446"/>
      <c r="AB134" s="446"/>
      <c r="AC134" s="446"/>
      <c r="AD134" s="446"/>
      <c r="AE134" s="446"/>
      <c r="AF134" s="446"/>
      <c r="AG134" s="446"/>
      <c r="AH134" s="446"/>
      <c r="AI134" s="446"/>
      <c r="AJ134" s="446"/>
      <c r="AK134" s="446"/>
      <c r="AL134" s="446"/>
      <c r="AM134" s="446"/>
      <c r="AN134" s="446"/>
      <c r="AO134" s="446"/>
      <c r="AP134" s="446"/>
      <c r="AQ134" s="510">
        <f>AP$99*AP$100*0.6/20</f>
        <v>36000</v>
      </c>
      <c r="AR134" s="510">
        <f>AQ$99*AQ$100*0.6/20</f>
        <v>36000</v>
      </c>
      <c r="AS134" s="510">
        <f t="shared" si="10"/>
        <v>36000</v>
      </c>
      <c r="AT134" s="510">
        <f t="shared" si="10"/>
        <v>36000</v>
      </c>
      <c r="AU134" s="510">
        <f t="shared" si="10"/>
        <v>36000</v>
      </c>
      <c r="AV134" s="510">
        <f t="shared" si="10"/>
        <v>36000</v>
      </c>
      <c r="AW134" s="510">
        <f t="shared" si="10"/>
        <v>36000</v>
      </c>
      <c r="AX134" s="510">
        <f t="shared" si="10"/>
        <v>36000</v>
      </c>
      <c r="AY134" s="510">
        <f t="shared" si="10"/>
        <v>36000</v>
      </c>
      <c r="AZ134" s="510">
        <f t="shared" si="10"/>
        <v>36000</v>
      </c>
      <c r="BA134" s="510">
        <f t="shared" si="10"/>
        <v>36000</v>
      </c>
      <c r="BB134" s="510">
        <f t="shared" si="10"/>
        <v>36000</v>
      </c>
      <c r="BC134" s="510">
        <f t="shared" si="10"/>
        <v>36000</v>
      </c>
      <c r="BD134" s="510">
        <f t="shared" si="10"/>
        <v>36000</v>
      </c>
      <c r="BE134" s="510">
        <f t="shared" si="10"/>
        <v>36000</v>
      </c>
      <c r="BF134" s="510">
        <f t="shared" si="10"/>
        <v>36000</v>
      </c>
      <c r="BG134" s="510">
        <f t="shared" si="10"/>
        <v>36000</v>
      </c>
      <c r="BH134" s="510">
        <f t="shared" si="10"/>
        <v>36000</v>
      </c>
      <c r="BI134" s="510">
        <f t="shared" si="12"/>
        <v>36000</v>
      </c>
      <c r="BJ134" s="510">
        <f t="shared" si="12"/>
        <v>36000</v>
      </c>
      <c r="BK134" s="446"/>
      <c r="BL134" s="446"/>
      <c r="BM134" s="446"/>
      <c r="BN134" s="446"/>
      <c r="BO134" s="446"/>
      <c r="BP134" s="446"/>
      <c r="BQ134" s="446"/>
      <c r="BR134" s="446"/>
      <c r="BS134" s="446"/>
      <c r="BT134" s="446"/>
      <c r="BU134" s="446"/>
      <c r="BV134" s="446"/>
      <c r="BW134" s="446"/>
      <c r="BX134" s="446"/>
      <c r="BY134" s="446"/>
    </row>
    <row r="135" spans="7:77" x14ac:dyDescent="0.45">
      <c r="G135" s="446"/>
      <c r="H135" s="446"/>
      <c r="I135" s="481">
        <v>44593</v>
      </c>
      <c r="J135" s="446"/>
      <c r="K135" s="481">
        <v>44593</v>
      </c>
      <c r="L135" s="446"/>
      <c r="M135" s="446"/>
      <c r="N135" s="446"/>
      <c r="O135" s="446"/>
      <c r="P135" s="446"/>
      <c r="Q135" s="446"/>
      <c r="R135" s="446"/>
      <c r="S135" s="446"/>
      <c r="T135" s="446"/>
      <c r="U135" s="446"/>
      <c r="V135" s="446"/>
      <c r="W135" s="446"/>
      <c r="X135" s="446"/>
      <c r="Y135" s="446"/>
      <c r="Z135" s="446"/>
      <c r="AA135" s="446"/>
      <c r="AB135" s="446"/>
      <c r="AC135" s="446"/>
      <c r="AD135" s="446"/>
      <c r="AE135" s="446"/>
      <c r="AF135" s="446"/>
      <c r="AG135" s="446"/>
      <c r="AH135" s="446"/>
      <c r="AI135" s="446"/>
      <c r="AJ135" s="446"/>
      <c r="AK135" s="446"/>
      <c r="AL135" s="446"/>
      <c r="AM135" s="446"/>
      <c r="AN135" s="446"/>
      <c r="AO135" s="446"/>
      <c r="AP135" s="446"/>
      <c r="AQ135" s="446"/>
      <c r="AR135" s="510">
        <f>AQ$99*AQ$100*0.6/20</f>
        <v>36000</v>
      </c>
      <c r="AS135" s="510">
        <f t="shared" si="10"/>
        <v>36000</v>
      </c>
      <c r="AT135" s="510">
        <f t="shared" si="10"/>
        <v>36000</v>
      </c>
      <c r="AU135" s="510">
        <f t="shared" si="10"/>
        <v>36000</v>
      </c>
      <c r="AV135" s="510">
        <f t="shared" si="10"/>
        <v>36000</v>
      </c>
      <c r="AW135" s="510">
        <f t="shared" si="10"/>
        <v>36000</v>
      </c>
      <c r="AX135" s="510">
        <f t="shared" si="10"/>
        <v>36000</v>
      </c>
      <c r="AY135" s="510">
        <f t="shared" si="10"/>
        <v>36000</v>
      </c>
      <c r="AZ135" s="510">
        <f t="shared" si="10"/>
        <v>36000</v>
      </c>
      <c r="BA135" s="510">
        <f t="shared" si="10"/>
        <v>36000</v>
      </c>
      <c r="BB135" s="510">
        <f t="shared" si="10"/>
        <v>36000</v>
      </c>
      <c r="BC135" s="510">
        <f t="shared" si="10"/>
        <v>36000</v>
      </c>
      <c r="BD135" s="510">
        <f t="shared" si="10"/>
        <v>36000</v>
      </c>
      <c r="BE135" s="510">
        <f t="shared" si="10"/>
        <v>36000</v>
      </c>
      <c r="BF135" s="510">
        <f t="shared" si="10"/>
        <v>36000</v>
      </c>
      <c r="BG135" s="510">
        <f t="shared" si="10"/>
        <v>36000</v>
      </c>
      <c r="BH135" s="510">
        <f t="shared" si="10"/>
        <v>36000</v>
      </c>
      <c r="BI135" s="510">
        <f t="shared" si="12"/>
        <v>36000</v>
      </c>
      <c r="BJ135" s="510">
        <f t="shared" si="12"/>
        <v>36000</v>
      </c>
      <c r="BK135" s="510">
        <f t="shared" si="12"/>
        <v>36000</v>
      </c>
      <c r="BL135" s="446"/>
      <c r="BM135" s="446"/>
      <c r="BN135" s="446"/>
      <c r="BO135" s="446"/>
      <c r="BP135" s="446"/>
      <c r="BQ135" s="446"/>
      <c r="BR135" s="446"/>
      <c r="BS135" s="446"/>
      <c r="BT135" s="446"/>
      <c r="BU135" s="446"/>
      <c r="BV135" s="446"/>
      <c r="BW135" s="446"/>
      <c r="BX135" s="446"/>
      <c r="BY135" s="446"/>
    </row>
    <row r="136" spans="7:77" x14ac:dyDescent="0.45">
      <c r="G136" s="446"/>
      <c r="H136" s="446"/>
      <c r="I136" s="481">
        <v>44621</v>
      </c>
      <c r="J136" s="446"/>
      <c r="K136" s="481">
        <v>44621</v>
      </c>
      <c r="L136" s="446"/>
      <c r="M136" s="446"/>
      <c r="N136" s="446"/>
      <c r="O136" s="446"/>
      <c r="P136" s="446"/>
      <c r="Q136" s="446"/>
      <c r="R136" s="446"/>
      <c r="S136" s="446"/>
      <c r="T136" s="446"/>
      <c r="U136" s="446"/>
      <c r="V136" s="446"/>
      <c r="W136" s="446"/>
      <c r="X136" s="446"/>
      <c r="Y136" s="446"/>
      <c r="Z136" s="446"/>
      <c r="AA136" s="446"/>
      <c r="AB136" s="446"/>
      <c r="AC136" s="446"/>
      <c r="AD136" s="446"/>
      <c r="AE136" s="446"/>
      <c r="AF136" s="446"/>
      <c r="AG136" s="446"/>
      <c r="AH136" s="446"/>
      <c r="AI136" s="446"/>
      <c r="AJ136" s="446"/>
      <c r="AK136" s="446"/>
      <c r="AL136" s="446"/>
      <c r="AM136" s="446"/>
      <c r="AN136" s="446"/>
      <c r="AO136" s="446"/>
      <c r="AP136" s="446"/>
      <c r="AQ136" s="446"/>
      <c r="AR136" s="446"/>
      <c r="AS136" s="510">
        <f>AR$99*AR$100*0.6/20</f>
        <v>36000</v>
      </c>
      <c r="AT136" s="510">
        <f t="shared" ref="AT136:BH150" si="13">+AS136</f>
        <v>36000</v>
      </c>
      <c r="AU136" s="510">
        <f t="shared" si="13"/>
        <v>36000</v>
      </c>
      <c r="AV136" s="510">
        <f t="shared" si="13"/>
        <v>36000</v>
      </c>
      <c r="AW136" s="510">
        <f t="shared" si="13"/>
        <v>36000</v>
      </c>
      <c r="AX136" s="510">
        <f t="shared" si="13"/>
        <v>36000</v>
      </c>
      <c r="AY136" s="510">
        <f t="shared" si="13"/>
        <v>36000</v>
      </c>
      <c r="AZ136" s="510">
        <f t="shared" si="13"/>
        <v>36000</v>
      </c>
      <c r="BA136" s="510">
        <f t="shared" si="13"/>
        <v>36000</v>
      </c>
      <c r="BB136" s="510">
        <f t="shared" si="13"/>
        <v>36000</v>
      </c>
      <c r="BC136" s="510">
        <f t="shared" si="13"/>
        <v>36000</v>
      </c>
      <c r="BD136" s="510">
        <f t="shared" si="13"/>
        <v>36000</v>
      </c>
      <c r="BE136" s="510">
        <f t="shared" si="13"/>
        <v>36000</v>
      </c>
      <c r="BF136" s="510">
        <f t="shared" si="13"/>
        <v>36000</v>
      </c>
      <c r="BG136" s="510">
        <f t="shared" si="13"/>
        <v>36000</v>
      </c>
      <c r="BH136" s="510">
        <f t="shared" si="13"/>
        <v>36000</v>
      </c>
      <c r="BI136" s="510">
        <f t="shared" si="12"/>
        <v>36000</v>
      </c>
      <c r="BJ136" s="510">
        <f t="shared" si="12"/>
        <v>36000</v>
      </c>
      <c r="BK136" s="510">
        <f t="shared" si="12"/>
        <v>36000</v>
      </c>
      <c r="BL136" s="510">
        <f t="shared" si="12"/>
        <v>36000</v>
      </c>
      <c r="BM136" s="446"/>
      <c r="BN136" s="446"/>
      <c r="BO136" s="446"/>
      <c r="BP136" s="446"/>
      <c r="BQ136" s="446"/>
      <c r="BR136" s="446"/>
      <c r="BS136" s="446"/>
      <c r="BT136" s="446"/>
      <c r="BU136" s="446"/>
      <c r="BV136" s="446"/>
      <c r="BW136" s="446"/>
      <c r="BX136" s="446"/>
      <c r="BY136" s="446"/>
    </row>
    <row r="137" spans="7:77" x14ac:dyDescent="0.45">
      <c r="G137" s="446"/>
      <c r="H137" s="446"/>
      <c r="I137" s="481">
        <v>44652</v>
      </c>
      <c r="J137" s="446"/>
      <c r="K137" s="481">
        <v>44652</v>
      </c>
      <c r="L137" s="446"/>
      <c r="M137" s="446"/>
      <c r="N137" s="446"/>
      <c r="O137" s="446"/>
      <c r="P137" s="446"/>
      <c r="Q137" s="446"/>
      <c r="R137" s="446"/>
      <c r="S137" s="446"/>
      <c r="T137" s="446"/>
      <c r="U137" s="446"/>
      <c r="V137" s="446"/>
      <c r="W137" s="446"/>
      <c r="X137" s="446"/>
      <c r="Y137" s="446"/>
      <c r="Z137" s="446"/>
      <c r="AA137" s="446"/>
      <c r="AB137" s="446"/>
      <c r="AC137" s="446"/>
      <c r="AD137" s="446"/>
      <c r="AE137" s="446"/>
      <c r="AF137" s="446"/>
      <c r="AG137" s="446"/>
      <c r="AH137" s="446"/>
      <c r="AI137" s="446"/>
      <c r="AJ137" s="446"/>
      <c r="AK137" s="446"/>
      <c r="AL137" s="446"/>
      <c r="AM137" s="446"/>
      <c r="AN137" s="446"/>
      <c r="AO137" s="446"/>
      <c r="AP137" s="446"/>
      <c r="AQ137" s="446"/>
      <c r="AR137" s="446"/>
      <c r="AS137" s="446"/>
      <c r="AT137" s="510">
        <f>AS$99*AS$100*0.6/20</f>
        <v>36000</v>
      </c>
      <c r="AU137" s="510">
        <f t="shared" si="13"/>
        <v>36000</v>
      </c>
      <c r="AV137" s="510">
        <f t="shared" si="13"/>
        <v>36000</v>
      </c>
      <c r="AW137" s="510">
        <f t="shared" si="13"/>
        <v>36000</v>
      </c>
      <c r="AX137" s="510">
        <f t="shared" si="13"/>
        <v>36000</v>
      </c>
      <c r="AY137" s="510">
        <f t="shared" si="13"/>
        <v>36000</v>
      </c>
      <c r="AZ137" s="510">
        <f t="shared" si="13"/>
        <v>36000</v>
      </c>
      <c r="BA137" s="510">
        <f t="shared" si="13"/>
        <v>36000</v>
      </c>
      <c r="BB137" s="510">
        <f t="shared" si="13"/>
        <v>36000</v>
      </c>
      <c r="BC137" s="510">
        <f t="shared" si="13"/>
        <v>36000</v>
      </c>
      <c r="BD137" s="510">
        <f t="shared" si="13"/>
        <v>36000</v>
      </c>
      <c r="BE137" s="510">
        <f t="shared" si="13"/>
        <v>36000</v>
      </c>
      <c r="BF137" s="510">
        <f t="shared" si="13"/>
        <v>36000</v>
      </c>
      <c r="BG137" s="510">
        <f t="shared" si="13"/>
        <v>36000</v>
      </c>
      <c r="BH137" s="510">
        <f t="shared" si="13"/>
        <v>36000</v>
      </c>
      <c r="BI137" s="510">
        <f t="shared" si="12"/>
        <v>36000</v>
      </c>
      <c r="BJ137" s="510">
        <f t="shared" si="12"/>
        <v>36000</v>
      </c>
      <c r="BK137" s="510">
        <f t="shared" si="12"/>
        <v>36000</v>
      </c>
      <c r="BL137" s="510">
        <f t="shared" si="12"/>
        <v>36000</v>
      </c>
      <c r="BM137" s="510">
        <f t="shared" si="12"/>
        <v>36000</v>
      </c>
      <c r="BN137" s="446"/>
      <c r="BO137" s="446"/>
      <c r="BP137" s="446"/>
      <c r="BQ137" s="446"/>
      <c r="BR137" s="446"/>
      <c r="BS137" s="446"/>
      <c r="BT137" s="446"/>
      <c r="BU137" s="446"/>
      <c r="BV137" s="446"/>
      <c r="BW137" s="446"/>
      <c r="BX137" s="446"/>
      <c r="BY137" s="446"/>
    </row>
    <row r="138" spans="7:77" x14ac:dyDescent="0.45">
      <c r="G138" s="446"/>
      <c r="H138" s="446"/>
      <c r="I138" s="481">
        <v>44682</v>
      </c>
      <c r="J138" s="446"/>
      <c r="K138" s="481">
        <v>44682</v>
      </c>
      <c r="L138" s="446"/>
      <c r="M138" s="446"/>
      <c r="N138" s="446"/>
      <c r="O138" s="446"/>
      <c r="P138" s="446"/>
      <c r="Q138" s="446"/>
      <c r="R138" s="446"/>
      <c r="S138" s="446"/>
      <c r="T138" s="446"/>
      <c r="U138" s="446"/>
      <c r="V138" s="446"/>
      <c r="W138" s="446"/>
      <c r="X138" s="446"/>
      <c r="Y138" s="446"/>
      <c r="Z138" s="446"/>
      <c r="AA138" s="446"/>
      <c r="AB138" s="446"/>
      <c r="AC138" s="446"/>
      <c r="AD138" s="446"/>
      <c r="AE138" s="446"/>
      <c r="AF138" s="446"/>
      <c r="AG138" s="446"/>
      <c r="AH138" s="446"/>
      <c r="AI138" s="446"/>
      <c r="AJ138" s="446"/>
      <c r="AK138" s="446"/>
      <c r="AL138" s="446"/>
      <c r="AM138" s="446"/>
      <c r="AN138" s="446"/>
      <c r="AO138" s="446"/>
      <c r="AP138" s="446"/>
      <c r="AQ138" s="446"/>
      <c r="AR138" s="446"/>
      <c r="AS138" s="446"/>
      <c r="AT138" s="446"/>
      <c r="AU138" s="510">
        <f>AT$99*AT$100*0.6/20</f>
        <v>36000</v>
      </c>
      <c r="AV138" s="510">
        <f t="shared" si="13"/>
        <v>36000</v>
      </c>
      <c r="AW138" s="510">
        <f t="shared" si="13"/>
        <v>36000</v>
      </c>
      <c r="AX138" s="510">
        <f t="shared" si="13"/>
        <v>36000</v>
      </c>
      <c r="AY138" s="510">
        <f t="shared" si="13"/>
        <v>36000</v>
      </c>
      <c r="AZ138" s="510">
        <f t="shared" si="13"/>
        <v>36000</v>
      </c>
      <c r="BA138" s="510">
        <f t="shared" si="13"/>
        <v>36000</v>
      </c>
      <c r="BB138" s="510">
        <f t="shared" si="13"/>
        <v>36000</v>
      </c>
      <c r="BC138" s="510">
        <f t="shared" si="13"/>
        <v>36000</v>
      </c>
      <c r="BD138" s="510">
        <f t="shared" si="13"/>
        <v>36000</v>
      </c>
      <c r="BE138" s="510">
        <f t="shared" si="13"/>
        <v>36000</v>
      </c>
      <c r="BF138" s="510">
        <f t="shared" si="13"/>
        <v>36000</v>
      </c>
      <c r="BG138" s="510">
        <f t="shared" si="13"/>
        <v>36000</v>
      </c>
      <c r="BH138" s="510">
        <f t="shared" si="13"/>
        <v>36000</v>
      </c>
      <c r="BI138" s="510">
        <f t="shared" si="12"/>
        <v>36000</v>
      </c>
      <c r="BJ138" s="510">
        <f t="shared" si="12"/>
        <v>36000</v>
      </c>
      <c r="BK138" s="510">
        <f t="shared" si="12"/>
        <v>36000</v>
      </c>
      <c r="BL138" s="510">
        <f t="shared" si="12"/>
        <v>36000</v>
      </c>
      <c r="BM138" s="510">
        <f t="shared" si="12"/>
        <v>36000</v>
      </c>
      <c r="BN138" s="510">
        <f t="shared" si="12"/>
        <v>36000</v>
      </c>
      <c r="BO138" s="446"/>
      <c r="BP138" s="446"/>
      <c r="BQ138" s="446"/>
      <c r="BR138" s="446"/>
      <c r="BS138" s="446"/>
      <c r="BT138" s="446"/>
      <c r="BU138" s="446"/>
      <c r="BV138" s="446"/>
      <c r="BW138" s="446"/>
      <c r="BX138" s="446"/>
      <c r="BY138" s="446"/>
    </row>
    <row r="139" spans="7:77" x14ac:dyDescent="0.45">
      <c r="G139" s="446"/>
      <c r="H139" s="446"/>
      <c r="I139" s="481">
        <v>44713</v>
      </c>
      <c r="J139" s="446"/>
      <c r="K139" s="481">
        <v>44713</v>
      </c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6"/>
      <c r="AC139" s="446"/>
      <c r="AD139" s="446"/>
      <c r="AE139" s="446"/>
      <c r="AF139" s="446"/>
      <c r="AG139" s="446"/>
      <c r="AH139" s="446"/>
      <c r="AI139" s="446"/>
      <c r="AJ139" s="446"/>
      <c r="AK139" s="446"/>
      <c r="AL139" s="446"/>
      <c r="AM139" s="446"/>
      <c r="AN139" s="446"/>
      <c r="AO139" s="446"/>
      <c r="AP139" s="446"/>
      <c r="AQ139" s="446"/>
      <c r="AR139" s="446"/>
      <c r="AS139" s="446"/>
      <c r="AT139" s="446"/>
      <c r="AU139" s="446"/>
      <c r="AV139" s="510">
        <f>AU$99*AU$100*0.6/20</f>
        <v>36000</v>
      </c>
      <c r="AW139" s="510">
        <f t="shared" si="13"/>
        <v>36000</v>
      </c>
      <c r="AX139" s="510">
        <f t="shared" si="13"/>
        <v>36000</v>
      </c>
      <c r="AY139" s="510">
        <f t="shared" si="13"/>
        <v>36000</v>
      </c>
      <c r="AZ139" s="510">
        <f t="shared" si="13"/>
        <v>36000</v>
      </c>
      <c r="BA139" s="510">
        <f t="shared" si="13"/>
        <v>36000</v>
      </c>
      <c r="BB139" s="510">
        <f t="shared" si="13"/>
        <v>36000</v>
      </c>
      <c r="BC139" s="510">
        <f t="shared" si="13"/>
        <v>36000</v>
      </c>
      <c r="BD139" s="510">
        <f t="shared" si="13"/>
        <v>36000</v>
      </c>
      <c r="BE139" s="510">
        <f t="shared" si="13"/>
        <v>36000</v>
      </c>
      <c r="BF139" s="510">
        <f t="shared" si="13"/>
        <v>36000</v>
      </c>
      <c r="BG139" s="510">
        <f t="shared" si="13"/>
        <v>36000</v>
      </c>
      <c r="BH139" s="510">
        <f t="shared" si="13"/>
        <v>36000</v>
      </c>
      <c r="BI139" s="510">
        <f t="shared" si="12"/>
        <v>36000</v>
      </c>
      <c r="BJ139" s="510">
        <f t="shared" si="12"/>
        <v>36000</v>
      </c>
      <c r="BK139" s="510">
        <f t="shared" si="12"/>
        <v>36000</v>
      </c>
      <c r="BL139" s="510">
        <f t="shared" si="12"/>
        <v>36000</v>
      </c>
      <c r="BM139" s="510">
        <f t="shared" si="12"/>
        <v>36000</v>
      </c>
      <c r="BN139" s="510">
        <f t="shared" si="12"/>
        <v>36000</v>
      </c>
      <c r="BO139" s="510">
        <f t="shared" si="12"/>
        <v>36000</v>
      </c>
      <c r="BP139" s="446"/>
      <c r="BQ139" s="446"/>
      <c r="BR139" s="446"/>
      <c r="BS139" s="446"/>
      <c r="BT139" s="446"/>
      <c r="BU139" s="446"/>
      <c r="BV139" s="446"/>
      <c r="BW139" s="446"/>
      <c r="BX139" s="446"/>
      <c r="BY139" s="446"/>
    </row>
    <row r="140" spans="7:77" x14ac:dyDescent="0.45">
      <c r="G140" s="446"/>
      <c r="H140" s="446"/>
      <c r="I140" s="481">
        <v>44743</v>
      </c>
      <c r="J140" s="446"/>
      <c r="K140" s="481">
        <v>44743</v>
      </c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6"/>
      <c r="AC140" s="446"/>
      <c r="AD140" s="446"/>
      <c r="AE140" s="446"/>
      <c r="AF140" s="446"/>
      <c r="AG140" s="446"/>
      <c r="AH140" s="446"/>
      <c r="AI140" s="446"/>
      <c r="AJ140" s="446"/>
      <c r="AK140" s="446"/>
      <c r="AL140" s="446"/>
      <c r="AM140" s="446"/>
      <c r="AN140" s="446"/>
      <c r="AO140" s="446"/>
      <c r="AP140" s="446"/>
      <c r="AQ140" s="446"/>
      <c r="AR140" s="446"/>
      <c r="AS140" s="446"/>
      <c r="AT140" s="446"/>
      <c r="AU140" s="446"/>
      <c r="AV140" s="446"/>
      <c r="AW140" s="510">
        <f>AV$99*AV$100*0.6/20</f>
        <v>36000</v>
      </c>
      <c r="AX140" s="510">
        <f t="shared" si="13"/>
        <v>36000</v>
      </c>
      <c r="AY140" s="510">
        <f t="shared" si="13"/>
        <v>36000</v>
      </c>
      <c r="AZ140" s="510">
        <f t="shared" si="13"/>
        <v>36000</v>
      </c>
      <c r="BA140" s="510">
        <f t="shared" si="13"/>
        <v>36000</v>
      </c>
      <c r="BB140" s="510">
        <f t="shared" si="13"/>
        <v>36000</v>
      </c>
      <c r="BC140" s="510">
        <f t="shared" si="13"/>
        <v>36000</v>
      </c>
      <c r="BD140" s="510">
        <f t="shared" si="13"/>
        <v>36000</v>
      </c>
      <c r="BE140" s="510">
        <f t="shared" si="13"/>
        <v>36000</v>
      </c>
      <c r="BF140" s="510">
        <f t="shared" si="13"/>
        <v>36000</v>
      </c>
      <c r="BG140" s="510">
        <f t="shared" si="13"/>
        <v>36000</v>
      </c>
      <c r="BH140" s="510">
        <f t="shared" si="13"/>
        <v>36000</v>
      </c>
      <c r="BI140" s="510">
        <f t="shared" si="12"/>
        <v>36000</v>
      </c>
      <c r="BJ140" s="510">
        <f t="shared" si="12"/>
        <v>36000</v>
      </c>
      <c r="BK140" s="510">
        <f t="shared" si="12"/>
        <v>36000</v>
      </c>
      <c r="BL140" s="510">
        <f t="shared" si="12"/>
        <v>36000</v>
      </c>
      <c r="BM140" s="510">
        <f t="shared" si="12"/>
        <v>36000</v>
      </c>
      <c r="BN140" s="510">
        <f t="shared" si="12"/>
        <v>36000</v>
      </c>
      <c r="BO140" s="510">
        <f t="shared" si="12"/>
        <v>36000</v>
      </c>
      <c r="BP140" s="510">
        <f t="shared" si="12"/>
        <v>36000</v>
      </c>
      <c r="BQ140" s="446"/>
      <c r="BR140" s="446"/>
      <c r="BS140" s="446"/>
      <c r="BT140" s="446"/>
      <c r="BU140" s="446"/>
      <c r="BV140" s="446"/>
      <c r="BW140" s="446"/>
      <c r="BX140" s="446"/>
      <c r="BY140" s="446"/>
    </row>
    <row r="141" spans="7:77" x14ac:dyDescent="0.45">
      <c r="G141" s="446"/>
      <c r="H141" s="446"/>
      <c r="I141" s="481">
        <v>44774</v>
      </c>
      <c r="J141" s="446"/>
      <c r="K141" s="481">
        <v>44774</v>
      </c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6"/>
      <c r="AC141" s="446"/>
      <c r="AD141" s="446"/>
      <c r="AE141" s="446"/>
      <c r="AF141" s="446"/>
      <c r="AG141" s="446"/>
      <c r="AH141" s="446"/>
      <c r="AI141" s="446"/>
      <c r="AJ141" s="446"/>
      <c r="AK141" s="446"/>
      <c r="AL141" s="446"/>
      <c r="AM141" s="446"/>
      <c r="AN141" s="446"/>
      <c r="AO141" s="446"/>
      <c r="AP141" s="446"/>
      <c r="AQ141" s="446"/>
      <c r="AR141" s="446"/>
      <c r="AS141" s="446"/>
      <c r="AT141" s="446"/>
      <c r="AU141" s="446"/>
      <c r="AV141" s="446"/>
      <c r="AW141" s="446"/>
      <c r="AX141" s="510">
        <f>AW$99*AW$100*0.6/20</f>
        <v>36000</v>
      </c>
      <c r="AY141" s="510">
        <f t="shared" si="13"/>
        <v>36000</v>
      </c>
      <c r="AZ141" s="510">
        <f t="shared" si="13"/>
        <v>36000</v>
      </c>
      <c r="BA141" s="510">
        <f t="shared" si="13"/>
        <v>36000</v>
      </c>
      <c r="BB141" s="510">
        <f t="shared" si="13"/>
        <v>36000</v>
      </c>
      <c r="BC141" s="510">
        <f t="shared" si="13"/>
        <v>36000</v>
      </c>
      <c r="BD141" s="510">
        <f t="shared" si="13"/>
        <v>36000</v>
      </c>
      <c r="BE141" s="510">
        <f t="shared" si="13"/>
        <v>36000</v>
      </c>
      <c r="BF141" s="510">
        <f t="shared" si="13"/>
        <v>36000</v>
      </c>
      <c r="BG141" s="510">
        <f t="shared" si="13"/>
        <v>36000</v>
      </c>
      <c r="BH141" s="510">
        <f t="shared" si="13"/>
        <v>36000</v>
      </c>
      <c r="BI141" s="510">
        <f t="shared" si="12"/>
        <v>36000</v>
      </c>
      <c r="BJ141" s="510">
        <f t="shared" si="12"/>
        <v>36000</v>
      </c>
      <c r="BK141" s="510">
        <f t="shared" si="12"/>
        <v>36000</v>
      </c>
      <c r="BL141" s="510">
        <f t="shared" si="12"/>
        <v>36000</v>
      </c>
      <c r="BM141" s="510">
        <f t="shared" si="12"/>
        <v>36000</v>
      </c>
      <c r="BN141" s="510">
        <f t="shared" si="12"/>
        <v>36000</v>
      </c>
      <c r="BO141" s="510">
        <f t="shared" si="12"/>
        <v>36000</v>
      </c>
      <c r="BP141" s="510">
        <f t="shared" si="12"/>
        <v>36000</v>
      </c>
      <c r="BQ141" s="510">
        <f t="shared" si="12"/>
        <v>36000</v>
      </c>
      <c r="BR141" s="446"/>
      <c r="BS141" s="446"/>
      <c r="BT141" s="446"/>
      <c r="BU141" s="446"/>
      <c r="BV141" s="446"/>
      <c r="BW141" s="446"/>
      <c r="BX141" s="446"/>
      <c r="BY141" s="446"/>
    </row>
    <row r="142" spans="7:77" x14ac:dyDescent="0.45">
      <c r="G142" s="446"/>
      <c r="H142" s="446"/>
      <c r="I142" s="481">
        <v>44805</v>
      </c>
      <c r="J142" s="446"/>
      <c r="K142" s="481">
        <v>44805</v>
      </c>
      <c r="L142" s="446"/>
      <c r="M142" s="446"/>
      <c r="N142" s="446"/>
      <c r="O142" s="446"/>
      <c r="P142" s="446"/>
      <c r="Q142" s="446"/>
      <c r="R142" s="446"/>
      <c r="S142" s="446"/>
      <c r="T142" s="446"/>
      <c r="U142" s="446"/>
      <c r="V142" s="446"/>
      <c r="W142" s="446"/>
      <c r="X142" s="446"/>
      <c r="Y142" s="446"/>
      <c r="Z142" s="446"/>
      <c r="AA142" s="446"/>
      <c r="AB142" s="446"/>
      <c r="AC142" s="446"/>
      <c r="AD142" s="446"/>
      <c r="AE142" s="446"/>
      <c r="AF142" s="446"/>
      <c r="AG142" s="446"/>
      <c r="AH142" s="446"/>
      <c r="AI142" s="446"/>
      <c r="AJ142" s="446"/>
      <c r="AK142" s="446"/>
      <c r="AL142" s="446"/>
      <c r="AM142" s="446"/>
      <c r="AN142" s="446"/>
      <c r="AO142" s="446"/>
      <c r="AP142" s="446"/>
      <c r="AQ142" s="446"/>
      <c r="AR142" s="446"/>
      <c r="AS142" s="446"/>
      <c r="AT142" s="446"/>
      <c r="AU142" s="446"/>
      <c r="AV142" s="446"/>
      <c r="AW142" s="446"/>
      <c r="AX142" s="446"/>
      <c r="AY142" s="510">
        <f>AX$99*AX$100*0.6/20</f>
        <v>36000</v>
      </c>
      <c r="AZ142" s="510">
        <f t="shared" si="13"/>
        <v>36000</v>
      </c>
      <c r="BA142" s="510">
        <f t="shared" si="13"/>
        <v>36000</v>
      </c>
      <c r="BB142" s="510">
        <f t="shared" si="13"/>
        <v>36000</v>
      </c>
      <c r="BC142" s="510">
        <f t="shared" si="13"/>
        <v>36000</v>
      </c>
      <c r="BD142" s="510">
        <f t="shared" si="13"/>
        <v>36000</v>
      </c>
      <c r="BE142" s="510">
        <f t="shared" si="13"/>
        <v>36000</v>
      </c>
      <c r="BF142" s="510">
        <f t="shared" si="13"/>
        <v>36000</v>
      </c>
      <c r="BG142" s="510">
        <f t="shared" si="13"/>
        <v>36000</v>
      </c>
      <c r="BH142" s="510">
        <f t="shared" si="13"/>
        <v>36000</v>
      </c>
      <c r="BI142" s="510">
        <f t="shared" si="12"/>
        <v>36000</v>
      </c>
      <c r="BJ142" s="510">
        <f t="shared" si="12"/>
        <v>36000</v>
      </c>
      <c r="BK142" s="510">
        <f t="shared" si="12"/>
        <v>36000</v>
      </c>
      <c r="BL142" s="510">
        <f t="shared" si="12"/>
        <v>36000</v>
      </c>
      <c r="BM142" s="510">
        <f t="shared" si="12"/>
        <v>36000</v>
      </c>
      <c r="BN142" s="510">
        <f t="shared" si="12"/>
        <v>36000</v>
      </c>
      <c r="BO142" s="510">
        <f t="shared" si="12"/>
        <v>36000</v>
      </c>
      <c r="BP142" s="510">
        <f t="shared" si="12"/>
        <v>36000</v>
      </c>
      <c r="BQ142" s="510">
        <f t="shared" si="12"/>
        <v>36000</v>
      </c>
      <c r="BR142" s="510">
        <f t="shared" si="12"/>
        <v>36000</v>
      </c>
      <c r="BS142" s="446"/>
      <c r="BT142" s="446"/>
      <c r="BU142" s="446"/>
      <c r="BV142" s="446"/>
      <c r="BW142" s="446"/>
      <c r="BX142" s="446"/>
      <c r="BY142" s="446"/>
    </row>
    <row r="143" spans="7:77" x14ac:dyDescent="0.45">
      <c r="G143" s="446"/>
      <c r="H143" s="446"/>
      <c r="I143" s="481">
        <v>44835</v>
      </c>
      <c r="J143" s="446"/>
      <c r="K143" s="481">
        <v>44835</v>
      </c>
      <c r="L143" s="446"/>
      <c r="M143" s="446"/>
      <c r="N143" s="446"/>
      <c r="O143" s="446"/>
      <c r="P143" s="446"/>
      <c r="Q143" s="446"/>
      <c r="R143" s="446"/>
      <c r="S143" s="446"/>
      <c r="T143" s="446"/>
      <c r="U143" s="446"/>
      <c r="V143" s="446"/>
      <c r="W143" s="446"/>
      <c r="X143" s="446"/>
      <c r="Y143" s="446"/>
      <c r="Z143" s="446"/>
      <c r="AA143" s="446"/>
      <c r="AB143" s="446"/>
      <c r="AC143" s="446"/>
      <c r="AD143" s="446"/>
      <c r="AE143" s="446"/>
      <c r="AF143" s="446"/>
      <c r="AG143" s="446"/>
      <c r="AH143" s="446"/>
      <c r="AI143" s="446"/>
      <c r="AJ143" s="446"/>
      <c r="AK143" s="446"/>
      <c r="AL143" s="446"/>
      <c r="AM143" s="446"/>
      <c r="AN143" s="446"/>
      <c r="AO143" s="446"/>
      <c r="AP143" s="446"/>
      <c r="AQ143" s="446"/>
      <c r="AR143" s="446"/>
      <c r="AS143" s="446"/>
      <c r="AT143" s="446"/>
      <c r="AU143" s="446"/>
      <c r="AV143" s="446"/>
      <c r="AW143" s="446"/>
      <c r="AX143" s="446"/>
      <c r="AY143" s="446"/>
      <c r="AZ143" s="510">
        <f>AY$99*AY$100*0.6/20</f>
        <v>36000</v>
      </c>
      <c r="BA143" s="510">
        <f t="shared" si="13"/>
        <v>36000</v>
      </c>
      <c r="BB143" s="510">
        <f t="shared" si="13"/>
        <v>36000</v>
      </c>
      <c r="BC143" s="510">
        <f t="shared" si="13"/>
        <v>36000</v>
      </c>
      <c r="BD143" s="510">
        <f t="shared" si="13"/>
        <v>36000</v>
      </c>
      <c r="BE143" s="510">
        <f t="shared" si="13"/>
        <v>36000</v>
      </c>
      <c r="BF143" s="510">
        <f t="shared" si="13"/>
        <v>36000</v>
      </c>
      <c r="BG143" s="510">
        <f t="shared" si="13"/>
        <v>36000</v>
      </c>
      <c r="BH143" s="510">
        <f t="shared" si="13"/>
        <v>36000</v>
      </c>
      <c r="BI143" s="510">
        <f t="shared" si="12"/>
        <v>36000</v>
      </c>
      <c r="BJ143" s="510">
        <f t="shared" si="12"/>
        <v>36000</v>
      </c>
      <c r="BK143" s="510">
        <f t="shared" si="12"/>
        <v>36000</v>
      </c>
      <c r="BL143" s="510">
        <f t="shared" si="12"/>
        <v>36000</v>
      </c>
      <c r="BM143" s="510">
        <f t="shared" si="12"/>
        <v>36000</v>
      </c>
      <c r="BN143" s="510">
        <f t="shared" si="12"/>
        <v>36000</v>
      </c>
      <c r="BO143" s="510">
        <f t="shared" si="12"/>
        <v>36000</v>
      </c>
      <c r="BP143" s="510">
        <f t="shared" si="12"/>
        <v>36000</v>
      </c>
      <c r="BQ143" s="510">
        <f t="shared" si="12"/>
        <v>36000</v>
      </c>
      <c r="BR143" s="510">
        <f t="shared" si="12"/>
        <v>36000</v>
      </c>
      <c r="BS143" s="510">
        <f t="shared" si="12"/>
        <v>36000</v>
      </c>
      <c r="BT143" s="446"/>
      <c r="BU143" s="446"/>
      <c r="BV143" s="446"/>
      <c r="BW143" s="446"/>
      <c r="BX143" s="446"/>
      <c r="BY143" s="446"/>
    </row>
    <row r="144" spans="7:77" x14ac:dyDescent="0.45">
      <c r="G144" s="446"/>
      <c r="H144" s="446"/>
      <c r="I144" s="481">
        <v>44866</v>
      </c>
      <c r="J144" s="446"/>
      <c r="K144" s="481">
        <v>44866</v>
      </c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/>
      <c r="Z144" s="446"/>
      <c r="AA144" s="446"/>
      <c r="AB144" s="446"/>
      <c r="AC144" s="446"/>
      <c r="AD144" s="446"/>
      <c r="AE144" s="446"/>
      <c r="AF144" s="446"/>
      <c r="AG144" s="446"/>
      <c r="AH144" s="446"/>
      <c r="AI144" s="446"/>
      <c r="AJ144" s="446"/>
      <c r="AK144" s="446"/>
      <c r="AL144" s="446"/>
      <c r="AM144" s="446"/>
      <c r="AN144" s="446"/>
      <c r="AO144" s="446"/>
      <c r="AP144" s="446"/>
      <c r="AQ144" s="446"/>
      <c r="AR144" s="446"/>
      <c r="AS144" s="446"/>
      <c r="AT144" s="446"/>
      <c r="AU144" s="446"/>
      <c r="AV144" s="446"/>
      <c r="AW144" s="446"/>
      <c r="AX144" s="446"/>
      <c r="AY144" s="446"/>
      <c r="AZ144" s="446"/>
      <c r="BA144" s="510">
        <f>AZ$99*AZ$100*0.6/20</f>
        <v>36000</v>
      </c>
      <c r="BB144" s="510">
        <f t="shared" si="13"/>
        <v>36000</v>
      </c>
      <c r="BC144" s="510">
        <f t="shared" si="13"/>
        <v>36000</v>
      </c>
      <c r="BD144" s="510">
        <f t="shared" si="13"/>
        <v>36000</v>
      </c>
      <c r="BE144" s="510">
        <f t="shared" si="13"/>
        <v>36000</v>
      </c>
      <c r="BF144" s="510">
        <f t="shared" si="13"/>
        <v>36000</v>
      </c>
      <c r="BG144" s="510">
        <f t="shared" si="13"/>
        <v>36000</v>
      </c>
      <c r="BH144" s="510">
        <f t="shared" si="13"/>
        <v>36000</v>
      </c>
      <c r="BI144" s="510">
        <f t="shared" si="12"/>
        <v>36000</v>
      </c>
      <c r="BJ144" s="510">
        <f t="shared" si="12"/>
        <v>36000</v>
      </c>
      <c r="BK144" s="510">
        <f t="shared" si="12"/>
        <v>36000</v>
      </c>
      <c r="BL144" s="510">
        <f t="shared" si="12"/>
        <v>36000</v>
      </c>
      <c r="BM144" s="510">
        <f t="shared" si="12"/>
        <v>36000</v>
      </c>
      <c r="BN144" s="510">
        <f t="shared" si="12"/>
        <v>36000</v>
      </c>
      <c r="BO144" s="510">
        <f t="shared" si="12"/>
        <v>36000</v>
      </c>
      <c r="BP144" s="510">
        <f t="shared" si="12"/>
        <v>36000</v>
      </c>
      <c r="BQ144" s="510">
        <f t="shared" si="12"/>
        <v>36000</v>
      </c>
      <c r="BR144" s="510">
        <f t="shared" si="12"/>
        <v>36000</v>
      </c>
      <c r="BS144" s="510">
        <f t="shared" si="12"/>
        <v>36000</v>
      </c>
      <c r="BT144" s="510">
        <f t="shared" si="12"/>
        <v>36000</v>
      </c>
      <c r="BU144" s="446"/>
      <c r="BV144" s="446"/>
      <c r="BW144" s="446"/>
      <c r="BX144" s="446"/>
      <c r="BY144" s="446"/>
    </row>
    <row r="145" spans="7:77" x14ac:dyDescent="0.45">
      <c r="G145" s="446"/>
      <c r="H145" s="446"/>
      <c r="I145" s="481">
        <v>44896</v>
      </c>
      <c r="J145" s="446"/>
      <c r="K145" s="481">
        <v>44896</v>
      </c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6"/>
      <c r="AC145" s="446"/>
      <c r="AD145" s="446"/>
      <c r="AE145" s="446"/>
      <c r="AF145" s="446"/>
      <c r="AG145" s="446"/>
      <c r="AH145" s="446"/>
      <c r="AI145" s="446"/>
      <c r="AJ145" s="446"/>
      <c r="AK145" s="446"/>
      <c r="AL145" s="446"/>
      <c r="AM145" s="446"/>
      <c r="AN145" s="446"/>
      <c r="AO145" s="446"/>
      <c r="AP145" s="446"/>
      <c r="AQ145" s="446"/>
      <c r="AR145" s="446"/>
      <c r="AS145" s="446"/>
      <c r="AT145" s="446"/>
      <c r="AU145" s="446"/>
      <c r="AV145" s="446"/>
      <c r="AW145" s="446"/>
      <c r="AX145" s="446"/>
      <c r="AY145" s="446"/>
      <c r="AZ145" s="446"/>
      <c r="BA145" s="446"/>
      <c r="BB145" s="510">
        <f>BA$99*BA$100*0.6/20</f>
        <v>36000</v>
      </c>
      <c r="BC145" s="510">
        <f t="shared" si="13"/>
        <v>36000</v>
      </c>
      <c r="BD145" s="510">
        <f t="shared" si="13"/>
        <v>36000</v>
      </c>
      <c r="BE145" s="510">
        <f t="shared" si="13"/>
        <v>36000</v>
      </c>
      <c r="BF145" s="510">
        <f t="shared" si="13"/>
        <v>36000</v>
      </c>
      <c r="BG145" s="510">
        <f t="shared" si="13"/>
        <v>36000</v>
      </c>
      <c r="BH145" s="510">
        <f t="shared" si="13"/>
        <v>36000</v>
      </c>
      <c r="BI145" s="510">
        <f t="shared" si="12"/>
        <v>36000</v>
      </c>
      <c r="BJ145" s="510">
        <f t="shared" si="12"/>
        <v>36000</v>
      </c>
      <c r="BK145" s="510">
        <f t="shared" si="12"/>
        <v>36000</v>
      </c>
      <c r="BL145" s="510">
        <f t="shared" si="12"/>
        <v>36000</v>
      </c>
      <c r="BM145" s="510">
        <f t="shared" si="12"/>
        <v>36000</v>
      </c>
      <c r="BN145" s="510">
        <f t="shared" si="12"/>
        <v>36000</v>
      </c>
      <c r="BO145" s="510">
        <f t="shared" si="12"/>
        <v>36000</v>
      </c>
      <c r="BP145" s="510">
        <f t="shared" si="12"/>
        <v>36000</v>
      </c>
      <c r="BQ145" s="510">
        <f t="shared" si="12"/>
        <v>36000</v>
      </c>
      <c r="BR145" s="510">
        <f t="shared" si="12"/>
        <v>36000</v>
      </c>
      <c r="BS145" s="510">
        <f t="shared" si="12"/>
        <v>36000</v>
      </c>
      <c r="BT145" s="510">
        <f t="shared" si="12"/>
        <v>36000</v>
      </c>
      <c r="BU145" s="510">
        <f t="shared" si="12"/>
        <v>36000</v>
      </c>
      <c r="BV145" s="446"/>
      <c r="BW145" s="446"/>
      <c r="BX145" s="446"/>
      <c r="BY145" s="446"/>
    </row>
    <row r="146" spans="7:77" hidden="1" x14ac:dyDescent="0.45">
      <c r="G146" s="446"/>
      <c r="H146" s="446"/>
      <c r="I146" s="481">
        <v>44927</v>
      </c>
      <c r="J146" s="446"/>
      <c r="K146" s="481">
        <v>44927</v>
      </c>
      <c r="L146" s="446"/>
      <c r="M146" s="446"/>
      <c r="N146" s="446"/>
      <c r="O146" s="446"/>
      <c r="P146" s="446"/>
      <c r="Q146" s="446"/>
      <c r="R146" s="446"/>
      <c r="S146" s="446"/>
      <c r="T146" s="446"/>
      <c r="U146" s="446"/>
      <c r="V146" s="446"/>
      <c r="W146" s="446"/>
      <c r="X146" s="446"/>
      <c r="Y146" s="446"/>
      <c r="Z146" s="446"/>
      <c r="AA146" s="446"/>
      <c r="AB146" s="446"/>
      <c r="AC146" s="446"/>
      <c r="AD146" s="446"/>
      <c r="AE146" s="446"/>
      <c r="AF146" s="446"/>
      <c r="AG146" s="446"/>
      <c r="AH146" s="446"/>
      <c r="AI146" s="446"/>
      <c r="AJ146" s="446"/>
      <c r="AK146" s="446"/>
      <c r="AL146" s="446"/>
      <c r="AM146" s="446"/>
      <c r="AN146" s="446"/>
      <c r="AO146" s="446"/>
      <c r="AP146" s="446"/>
      <c r="AQ146" s="446"/>
      <c r="AR146" s="446"/>
      <c r="AS146" s="446"/>
      <c r="AT146" s="446"/>
      <c r="AU146" s="446"/>
      <c r="AV146" s="446"/>
      <c r="AW146" s="446"/>
      <c r="AX146" s="446"/>
      <c r="AY146" s="446"/>
      <c r="AZ146" s="446"/>
      <c r="BA146" s="446"/>
      <c r="BB146" s="446"/>
      <c r="BC146" s="510">
        <f>BB$99*BB$100*0.6/20</f>
        <v>26350</v>
      </c>
      <c r="BD146" s="510">
        <f t="shared" si="13"/>
        <v>26350</v>
      </c>
      <c r="BE146" s="510">
        <f t="shared" si="13"/>
        <v>26350</v>
      </c>
      <c r="BF146" s="510">
        <f t="shared" si="13"/>
        <v>26350</v>
      </c>
      <c r="BG146" s="510">
        <f t="shared" si="13"/>
        <v>26350</v>
      </c>
      <c r="BH146" s="510">
        <f t="shared" si="13"/>
        <v>26350</v>
      </c>
      <c r="BI146" s="510">
        <f t="shared" si="12"/>
        <v>26350</v>
      </c>
      <c r="BJ146" s="510">
        <f t="shared" si="12"/>
        <v>26350</v>
      </c>
      <c r="BK146" s="510">
        <f t="shared" si="12"/>
        <v>26350</v>
      </c>
      <c r="BL146" s="510">
        <f t="shared" si="12"/>
        <v>26350</v>
      </c>
      <c r="BM146" s="510">
        <f t="shared" si="12"/>
        <v>26350</v>
      </c>
      <c r="BN146" s="510">
        <f t="shared" si="12"/>
        <v>26350</v>
      </c>
      <c r="BO146" s="510">
        <f t="shared" si="12"/>
        <v>26350</v>
      </c>
      <c r="BP146" s="510">
        <f t="shared" si="12"/>
        <v>26350</v>
      </c>
      <c r="BQ146" s="510">
        <f t="shared" si="12"/>
        <v>26350</v>
      </c>
      <c r="BR146" s="510">
        <f t="shared" si="12"/>
        <v>26350</v>
      </c>
      <c r="BS146" s="510">
        <f t="shared" si="12"/>
        <v>26350</v>
      </c>
      <c r="BT146" s="510">
        <f t="shared" si="12"/>
        <v>26350</v>
      </c>
      <c r="BU146" s="510">
        <f t="shared" si="12"/>
        <v>26350</v>
      </c>
      <c r="BV146" s="510">
        <f t="shared" si="12"/>
        <v>26350</v>
      </c>
      <c r="BW146" s="446"/>
      <c r="BX146" s="446"/>
      <c r="BY146" s="446"/>
    </row>
    <row r="147" spans="7:77" hidden="1" x14ac:dyDescent="0.45">
      <c r="G147" s="446"/>
      <c r="H147" s="446"/>
      <c r="I147" s="481">
        <v>44958</v>
      </c>
      <c r="J147" s="446"/>
      <c r="K147" s="481">
        <v>44958</v>
      </c>
      <c r="L147" s="446"/>
      <c r="M147" s="446"/>
      <c r="N147" s="446"/>
      <c r="O147" s="446"/>
      <c r="P147" s="446"/>
      <c r="Q147" s="446"/>
      <c r="R147" s="446"/>
      <c r="S147" s="446"/>
      <c r="T147" s="446"/>
      <c r="U147" s="446"/>
      <c r="V147" s="446"/>
      <c r="W147" s="446"/>
      <c r="X147" s="446"/>
      <c r="Y147" s="446"/>
      <c r="Z147" s="446"/>
      <c r="AA147" s="446"/>
      <c r="AB147" s="446"/>
      <c r="AC147" s="446"/>
      <c r="AD147" s="446"/>
      <c r="AE147" s="446"/>
      <c r="AF147" s="446"/>
      <c r="AG147" s="446"/>
      <c r="AH147" s="446"/>
      <c r="AI147" s="446"/>
      <c r="AJ147" s="446"/>
      <c r="AK147" s="446"/>
      <c r="AL147" s="446"/>
      <c r="AM147" s="446"/>
      <c r="AN147" s="446"/>
      <c r="AO147" s="446"/>
      <c r="AP147" s="446"/>
      <c r="AQ147" s="446"/>
      <c r="AR147" s="446"/>
      <c r="AS147" s="446"/>
      <c r="AT147" s="446"/>
      <c r="AU147" s="446"/>
      <c r="AV147" s="446"/>
      <c r="AW147" s="446"/>
      <c r="AX147" s="446"/>
      <c r="AY147" s="446"/>
      <c r="AZ147" s="446"/>
      <c r="BA147" s="446"/>
      <c r="BB147" s="446"/>
      <c r="BC147" s="446"/>
      <c r="BD147" s="510">
        <f>BC$99*BC$100*0.6/20</f>
        <v>26350</v>
      </c>
      <c r="BE147" s="510">
        <f t="shared" si="13"/>
        <v>26350</v>
      </c>
      <c r="BF147" s="510">
        <f t="shared" si="13"/>
        <v>26350</v>
      </c>
      <c r="BG147" s="510">
        <f t="shared" si="13"/>
        <v>26350</v>
      </c>
      <c r="BH147" s="510">
        <f t="shared" si="13"/>
        <v>26350</v>
      </c>
      <c r="BI147" s="510">
        <f t="shared" si="12"/>
        <v>26350</v>
      </c>
      <c r="BJ147" s="510">
        <f t="shared" si="12"/>
        <v>26350</v>
      </c>
      <c r="BK147" s="510">
        <f t="shared" si="12"/>
        <v>26350</v>
      </c>
      <c r="BL147" s="510">
        <f t="shared" si="12"/>
        <v>26350</v>
      </c>
      <c r="BM147" s="510">
        <f t="shared" si="12"/>
        <v>26350</v>
      </c>
      <c r="BN147" s="510">
        <f t="shared" si="12"/>
        <v>26350</v>
      </c>
      <c r="BO147" s="510">
        <f t="shared" si="12"/>
        <v>26350</v>
      </c>
      <c r="BP147" s="510">
        <f t="shared" si="12"/>
        <v>26350</v>
      </c>
      <c r="BQ147" s="510">
        <f t="shared" si="12"/>
        <v>26350</v>
      </c>
      <c r="BR147" s="510">
        <f t="shared" si="12"/>
        <v>26350</v>
      </c>
      <c r="BS147" s="510">
        <f t="shared" si="12"/>
        <v>26350</v>
      </c>
      <c r="BT147" s="510">
        <f t="shared" si="12"/>
        <v>26350</v>
      </c>
      <c r="BU147" s="510">
        <f t="shared" si="12"/>
        <v>26350</v>
      </c>
      <c r="BV147" s="510">
        <f t="shared" si="12"/>
        <v>26350</v>
      </c>
      <c r="BW147" s="510">
        <f t="shared" si="12"/>
        <v>26350</v>
      </c>
      <c r="BX147" s="446"/>
      <c r="BY147" s="446"/>
    </row>
    <row r="148" spans="7:77" hidden="1" x14ac:dyDescent="0.45">
      <c r="G148" s="446"/>
      <c r="H148" s="446"/>
      <c r="I148" s="481">
        <v>44986</v>
      </c>
      <c r="J148" s="446"/>
      <c r="K148" s="481">
        <v>44986</v>
      </c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6"/>
      <c r="AC148" s="446"/>
      <c r="AD148" s="446"/>
      <c r="AE148" s="446"/>
      <c r="AF148" s="446"/>
      <c r="AG148" s="446"/>
      <c r="AH148" s="446"/>
      <c r="AI148" s="446"/>
      <c r="AJ148" s="446"/>
      <c r="AK148" s="446"/>
      <c r="AL148" s="446"/>
      <c r="AM148" s="446"/>
      <c r="AN148" s="446"/>
      <c r="AO148" s="446"/>
      <c r="AP148" s="446"/>
      <c r="AQ148" s="446"/>
      <c r="AR148" s="446"/>
      <c r="AS148" s="446"/>
      <c r="AT148" s="446"/>
      <c r="AU148" s="446"/>
      <c r="AV148" s="446"/>
      <c r="AW148" s="446"/>
      <c r="AX148" s="446"/>
      <c r="AY148" s="446"/>
      <c r="AZ148" s="446"/>
      <c r="BA148" s="446"/>
      <c r="BB148" s="446"/>
      <c r="BC148" s="446"/>
      <c r="BD148" s="446"/>
      <c r="BE148" s="510">
        <f>BD$99*BD$100*0.6/20</f>
        <v>26350</v>
      </c>
      <c r="BF148" s="510">
        <f t="shared" si="13"/>
        <v>26350</v>
      </c>
      <c r="BG148" s="510">
        <f t="shared" si="13"/>
        <v>26350</v>
      </c>
      <c r="BH148" s="510">
        <f t="shared" si="13"/>
        <v>26350</v>
      </c>
      <c r="BI148" s="510">
        <f t="shared" si="12"/>
        <v>26350</v>
      </c>
      <c r="BJ148" s="510">
        <f t="shared" si="12"/>
        <v>26350</v>
      </c>
      <c r="BK148" s="510">
        <f t="shared" si="12"/>
        <v>26350</v>
      </c>
      <c r="BL148" s="510">
        <f t="shared" si="12"/>
        <v>26350</v>
      </c>
      <c r="BM148" s="510">
        <f t="shared" si="12"/>
        <v>26350</v>
      </c>
      <c r="BN148" s="510">
        <f t="shared" si="12"/>
        <v>26350</v>
      </c>
      <c r="BO148" s="510">
        <f t="shared" si="12"/>
        <v>26350</v>
      </c>
      <c r="BP148" s="510">
        <f t="shared" si="12"/>
        <v>26350</v>
      </c>
      <c r="BQ148" s="510">
        <f t="shared" si="12"/>
        <v>26350</v>
      </c>
      <c r="BR148" s="510">
        <f t="shared" si="12"/>
        <v>26350</v>
      </c>
      <c r="BS148" s="510">
        <f t="shared" si="12"/>
        <v>26350</v>
      </c>
      <c r="BT148" s="510">
        <f t="shared" si="12"/>
        <v>26350</v>
      </c>
      <c r="BU148" s="510">
        <f t="shared" si="12"/>
        <v>26350</v>
      </c>
      <c r="BV148" s="510">
        <f t="shared" si="12"/>
        <v>26350</v>
      </c>
      <c r="BW148" s="510">
        <f t="shared" si="12"/>
        <v>26350</v>
      </c>
      <c r="BX148" s="510">
        <f t="shared" si="12"/>
        <v>26350</v>
      </c>
      <c r="BY148" s="446"/>
    </row>
    <row r="149" spans="7:77" hidden="1" x14ac:dyDescent="0.45">
      <c r="G149" s="446"/>
      <c r="H149" s="446"/>
      <c r="I149" s="481">
        <v>45017</v>
      </c>
      <c r="J149" s="446"/>
      <c r="K149" s="481">
        <v>45017</v>
      </c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446"/>
      <c r="AD149" s="446"/>
      <c r="AE149" s="446"/>
      <c r="AF149" s="446"/>
      <c r="AG149" s="446"/>
      <c r="AH149" s="446"/>
      <c r="AI149" s="446"/>
      <c r="AJ149" s="446"/>
      <c r="AK149" s="446"/>
      <c r="AL149" s="446"/>
      <c r="AM149" s="446"/>
      <c r="AN149" s="446"/>
      <c r="AO149" s="446"/>
      <c r="AP149" s="446"/>
      <c r="AQ149" s="446"/>
      <c r="AR149" s="446"/>
      <c r="AS149" s="446"/>
      <c r="AT149" s="446"/>
      <c r="AU149" s="446"/>
      <c r="AV149" s="446"/>
      <c r="AW149" s="446"/>
      <c r="AX149" s="446"/>
      <c r="AY149" s="446"/>
      <c r="AZ149" s="446"/>
      <c r="BA149" s="446"/>
      <c r="BB149" s="446"/>
      <c r="BC149" s="446"/>
      <c r="BD149" s="446"/>
      <c r="BE149" s="446"/>
      <c r="BF149" s="510">
        <f>BE$99*BE$100*0.6/20</f>
        <v>26350</v>
      </c>
      <c r="BG149" s="510">
        <f t="shared" si="13"/>
        <v>26350</v>
      </c>
      <c r="BH149" s="510">
        <f t="shared" si="13"/>
        <v>26350</v>
      </c>
      <c r="BI149" s="510">
        <f t="shared" si="12"/>
        <v>26350</v>
      </c>
      <c r="BJ149" s="510">
        <f t="shared" si="12"/>
        <v>26350</v>
      </c>
      <c r="BK149" s="510">
        <f t="shared" si="12"/>
        <v>26350</v>
      </c>
      <c r="BL149" s="510">
        <f t="shared" si="12"/>
        <v>26350</v>
      </c>
      <c r="BM149" s="510">
        <f t="shared" si="12"/>
        <v>26350</v>
      </c>
      <c r="BN149" s="510">
        <f t="shared" si="12"/>
        <v>26350</v>
      </c>
      <c r="BO149" s="510">
        <f t="shared" si="12"/>
        <v>26350</v>
      </c>
      <c r="BP149" s="510">
        <f t="shared" si="12"/>
        <v>26350</v>
      </c>
      <c r="BQ149" s="510">
        <f t="shared" si="12"/>
        <v>26350</v>
      </c>
      <c r="BR149" s="510">
        <f t="shared" si="12"/>
        <v>26350</v>
      </c>
      <c r="BS149" s="510">
        <f t="shared" si="12"/>
        <v>26350</v>
      </c>
      <c r="BT149" s="510">
        <f t="shared" si="12"/>
        <v>26350</v>
      </c>
      <c r="BU149" s="510">
        <f t="shared" si="12"/>
        <v>26350</v>
      </c>
      <c r="BV149" s="510">
        <f t="shared" si="12"/>
        <v>26350</v>
      </c>
      <c r="BW149" s="510">
        <f t="shared" si="12"/>
        <v>26350</v>
      </c>
      <c r="BX149" s="510">
        <f t="shared" si="12"/>
        <v>26350</v>
      </c>
      <c r="BY149" s="510">
        <f t="shared" ref="BY149:BY167" si="14">+BX149</f>
        <v>26350</v>
      </c>
    </row>
    <row r="150" spans="7:77" hidden="1" x14ac:dyDescent="0.45">
      <c r="G150" s="446"/>
      <c r="H150" s="446"/>
      <c r="I150" s="481">
        <v>45047</v>
      </c>
      <c r="J150" s="446"/>
      <c r="K150" s="481">
        <v>45047</v>
      </c>
      <c r="L150" s="446"/>
      <c r="M150" s="446"/>
      <c r="N150" s="446"/>
      <c r="O150" s="446"/>
      <c r="P150" s="446"/>
      <c r="Q150" s="446"/>
      <c r="R150" s="446"/>
      <c r="S150" s="446"/>
      <c r="T150" s="446"/>
      <c r="U150" s="446"/>
      <c r="V150" s="446"/>
      <c r="W150" s="446"/>
      <c r="X150" s="446"/>
      <c r="Y150" s="446"/>
      <c r="Z150" s="446"/>
      <c r="AA150" s="446"/>
      <c r="AB150" s="446"/>
      <c r="AC150" s="446"/>
      <c r="AD150" s="446"/>
      <c r="AE150" s="446"/>
      <c r="AF150" s="446"/>
      <c r="AG150" s="446"/>
      <c r="AH150" s="446"/>
      <c r="AI150" s="446"/>
      <c r="AJ150" s="446"/>
      <c r="AK150" s="446"/>
      <c r="AL150" s="446"/>
      <c r="AM150" s="446"/>
      <c r="AN150" s="446"/>
      <c r="AO150" s="446"/>
      <c r="AP150" s="446"/>
      <c r="AQ150" s="446"/>
      <c r="AR150" s="446"/>
      <c r="AS150" s="446"/>
      <c r="AT150" s="446"/>
      <c r="AU150" s="446"/>
      <c r="AV150" s="446"/>
      <c r="AW150" s="446"/>
      <c r="AX150" s="446"/>
      <c r="AY150" s="446"/>
      <c r="AZ150" s="446"/>
      <c r="BA150" s="446"/>
      <c r="BB150" s="446"/>
      <c r="BC150" s="446"/>
      <c r="BD150" s="446"/>
      <c r="BE150" s="446"/>
      <c r="BF150" s="446"/>
      <c r="BG150" s="510">
        <f>BF$99*BF$100*0.6/20</f>
        <v>26350</v>
      </c>
      <c r="BH150" s="510">
        <f t="shared" si="13"/>
        <v>26350</v>
      </c>
      <c r="BI150" s="510">
        <f t="shared" si="12"/>
        <v>26350</v>
      </c>
      <c r="BJ150" s="510">
        <f t="shared" si="12"/>
        <v>26350</v>
      </c>
      <c r="BK150" s="510">
        <f t="shared" si="12"/>
        <v>26350</v>
      </c>
      <c r="BL150" s="510">
        <f t="shared" si="12"/>
        <v>26350</v>
      </c>
      <c r="BM150" s="510">
        <f t="shared" si="12"/>
        <v>26350</v>
      </c>
      <c r="BN150" s="510">
        <f t="shared" si="12"/>
        <v>26350</v>
      </c>
      <c r="BO150" s="510">
        <f t="shared" si="12"/>
        <v>26350</v>
      </c>
      <c r="BP150" s="510">
        <f t="shared" si="12"/>
        <v>26350</v>
      </c>
      <c r="BQ150" s="510">
        <f t="shared" si="12"/>
        <v>26350</v>
      </c>
      <c r="BR150" s="510">
        <f t="shared" si="12"/>
        <v>26350</v>
      </c>
      <c r="BS150" s="510">
        <f t="shared" si="12"/>
        <v>26350</v>
      </c>
      <c r="BT150" s="510">
        <f t="shared" si="12"/>
        <v>26350</v>
      </c>
      <c r="BU150" s="510">
        <f t="shared" si="12"/>
        <v>26350</v>
      </c>
      <c r="BV150" s="510">
        <f t="shared" si="12"/>
        <v>26350</v>
      </c>
      <c r="BW150" s="510">
        <f t="shared" si="12"/>
        <v>26350</v>
      </c>
      <c r="BX150" s="510">
        <f t="shared" si="12"/>
        <v>26350</v>
      </c>
      <c r="BY150" s="510">
        <f t="shared" si="14"/>
        <v>26350</v>
      </c>
    </row>
    <row r="151" spans="7:77" hidden="1" x14ac:dyDescent="0.45">
      <c r="G151" s="446"/>
      <c r="H151" s="446"/>
      <c r="I151" s="481">
        <v>45078</v>
      </c>
      <c r="J151" s="446"/>
      <c r="K151" s="481">
        <v>45078</v>
      </c>
      <c r="L151" s="446"/>
      <c r="M151" s="446"/>
      <c r="N151" s="446"/>
      <c r="O151" s="446"/>
      <c r="P151" s="446"/>
      <c r="Q151" s="446"/>
      <c r="R151" s="446"/>
      <c r="S151" s="446"/>
      <c r="T151" s="446"/>
      <c r="U151" s="446"/>
      <c r="V151" s="446"/>
      <c r="W151" s="446"/>
      <c r="X151" s="446"/>
      <c r="Y151" s="446"/>
      <c r="Z151" s="446"/>
      <c r="AA151" s="446"/>
      <c r="AB151" s="446"/>
      <c r="AC151" s="446"/>
      <c r="AD151" s="446"/>
      <c r="AE151" s="446"/>
      <c r="AF151" s="446"/>
      <c r="AG151" s="446"/>
      <c r="AH151" s="446"/>
      <c r="AI151" s="446"/>
      <c r="AJ151" s="446"/>
      <c r="AK151" s="446"/>
      <c r="AL151" s="446"/>
      <c r="AM151" s="446"/>
      <c r="AN151" s="446"/>
      <c r="AO151" s="446"/>
      <c r="AP151" s="446"/>
      <c r="AQ151" s="446"/>
      <c r="AR151" s="446"/>
      <c r="AS151" s="446"/>
      <c r="AT151" s="446"/>
      <c r="AU151" s="446"/>
      <c r="AV151" s="446"/>
      <c r="AW151" s="446"/>
      <c r="AX151" s="446"/>
      <c r="AY151" s="446"/>
      <c r="AZ151" s="446"/>
      <c r="BA151" s="446"/>
      <c r="BB151" s="446"/>
      <c r="BC151" s="446"/>
      <c r="BD151" s="446"/>
      <c r="BE151" s="446"/>
      <c r="BF151" s="446"/>
      <c r="BG151" s="446"/>
      <c r="BH151" s="510">
        <f>BG$99*BG$100*0.6/20</f>
        <v>26350</v>
      </c>
      <c r="BI151" s="510">
        <f t="shared" si="12"/>
        <v>26350</v>
      </c>
      <c r="BJ151" s="510">
        <f t="shared" si="12"/>
        <v>26350</v>
      </c>
      <c r="BK151" s="510">
        <f t="shared" si="12"/>
        <v>26350</v>
      </c>
      <c r="BL151" s="510">
        <f t="shared" si="12"/>
        <v>26350</v>
      </c>
      <c r="BM151" s="510">
        <f t="shared" si="12"/>
        <v>26350</v>
      </c>
      <c r="BN151" s="510">
        <f t="shared" si="12"/>
        <v>26350</v>
      </c>
      <c r="BO151" s="510">
        <f t="shared" si="12"/>
        <v>26350</v>
      </c>
      <c r="BP151" s="510">
        <f t="shared" si="12"/>
        <v>26350</v>
      </c>
      <c r="BQ151" s="510">
        <f t="shared" si="12"/>
        <v>26350</v>
      </c>
      <c r="BR151" s="510">
        <f t="shared" si="12"/>
        <v>26350</v>
      </c>
      <c r="BS151" s="510">
        <f t="shared" si="12"/>
        <v>26350</v>
      </c>
      <c r="BT151" s="510">
        <f t="shared" si="12"/>
        <v>26350</v>
      </c>
      <c r="BU151" s="510">
        <f t="shared" si="12"/>
        <v>26350</v>
      </c>
      <c r="BV151" s="510">
        <f t="shared" si="12"/>
        <v>26350</v>
      </c>
      <c r="BW151" s="510">
        <f t="shared" si="12"/>
        <v>26350</v>
      </c>
      <c r="BX151" s="510">
        <f t="shared" si="12"/>
        <v>26350</v>
      </c>
      <c r="BY151" s="510">
        <f t="shared" si="14"/>
        <v>26350</v>
      </c>
    </row>
    <row r="152" spans="7:77" hidden="1" x14ac:dyDescent="0.45">
      <c r="G152" s="446"/>
      <c r="H152" s="446"/>
      <c r="I152" s="481">
        <v>45108</v>
      </c>
      <c r="J152" s="446"/>
      <c r="K152" s="481">
        <v>45108</v>
      </c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6"/>
      <c r="AC152" s="446"/>
      <c r="AD152" s="446"/>
      <c r="AE152" s="446"/>
      <c r="AF152" s="446"/>
      <c r="AG152" s="446"/>
      <c r="AH152" s="446"/>
      <c r="AI152" s="446"/>
      <c r="AJ152" s="446"/>
      <c r="AK152" s="446"/>
      <c r="AL152" s="446"/>
      <c r="AM152" s="446"/>
      <c r="AN152" s="446"/>
      <c r="AO152" s="446"/>
      <c r="AP152" s="446"/>
      <c r="AQ152" s="446"/>
      <c r="AR152" s="446"/>
      <c r="AS152" s="446"/>
      <c r="AT152" s="446"/>
      <c r="AU152" s="446"/>
      <c r="AV152" s="446"/>
      <c r="AW152" s="446"/>
      <c r="AX152" s="446"/>
      <c r="AY152" s="446"/>
      <c r="AZ152" s="446"/>
      <c r="BA152" s="446"/>
      <c r="BB152" s="446"/>
      <c r="BC152" s="446"/>
      <c r="BD152" s="446"/>
      <c r="BE152" s="446"/>
      <c r="BF152" s="446"/>
      <c r="BG152" s="446"/>
      <c r="BH152" s="446"/>
      <c r="BI152" s="510">
        <f>BH$99*BH$100*0.6/20</f>
        <v>26350</v>
      </c>
      <c r="BJ152" s="510">
        <f t="shared" ref="BJ152:BX166" si="15">+BI152</f>
        <v>26350</v>
      </c>
      <c r="BK152" s="510">
        <f t="shared" si="15"/>
        <v>26350</v>
      </c>
      <c r="BL152" s="510">
        <f t="shared" si="15"/>
        <v>26350</v>
      </c>
      <c r="BM152" s="510">
        <f t="shared" si="15"/>
        <v>26350</v>
      </c>
      <c r="BN152" s="510">
        <f t="shared" si="15"/>
        <v>26350</v>
      </c>
      <c r="BO152" s="510">
        <f t="shared" si="15"/>
        <v>26350</v>
      </c>
      <c r="BP152" s="510">
        <f t="shared" si="15"/>
        <v>26350</v>
      </c>
      <c r="BQ152" s="510">
        <f t="shared" si="15"/>
        <v>26350</v>
      </c>
      <c r="BR152" s="510">
        <f t="shared" si="15"/>
        <v>26350</v>
      </c>
      <c r="BS152" s="510">
        <f t="shared" si="15"/>
        <v>26350</v>
      </c>
      <c r="BT152" s="510">
        <f t="shared" si="15"/>
        <v>26350</v>
      </c>
      <c r="BU152" s="510">
        <f t="shared" si="15"/>
        <v>26350</v>
      </c>
      <c r="BV152" s="510">
        <f t="shared" si="15"/>
        <v>26350</v>
      </c>
      <c r="BW152" s="510">
        <f t="shared" si="15"/>
        <v>26350</v>
      </c>
      <c r="BX152" s="510">
        <f t="shared" si="15"/>
        <v>26350</v>
      </c>
      <c r="BY152" s="510">
        <f t="shared" si="14"/>
        <v>26350</v>
      </c>
    </row>
    <row r="153" spans="7:77" hidden="1" x14ac:dyDescent="0.45">
      <c r="G153" s="446"/>
      <c r="H153" s="446"/>
      <c r="I153" s="481">
        <v>45139</v>
      </c>
      <c r="J153" s="446"/>
      <c r="K153" s="481">
        <v>45139</v>
      </c>
      <c r="L153" s="446"/>
      <c r="M153" s="446"/>
      <c r="N153" s="446"/>
      <c r="O153" s="446"/>
      <c r="P153" s="446"/>
      <c r="Q153" s="446"/>
      <c r="R153" s="446"/>
      <c r="S153" s="446"/>
      <c r="T153" s="446"/>
      <c r="U153" s="446"/>
      <c r="V153" s="446"/>
      <c r="W153" s="446"/>
      <c r="X153" s="446"/>
      <c r="Y153" s="446"/>
      <c r="Z153" s="446"/>
      <c r="AA153" s="446"/>
      <c r="AB153" s="446"/>
      <c r="AC153" s="446"/>
      <c r="AD153" s="446"/>
      <c r="AE153" s="446"/>
      <c r="AF153" s="446"/>
      <c r="AG153" s="446"/>
      <c r="AH153" s="446"/>
      <c r="AI153" s="446"/>
      <c r="AJ153" s="446"/>
      <c r="AK153" s="446"/>
      <c r="AL153" s="446"/>
      <c r="AM153" s="446"/>
      <c r="AN153" s="446"/>
      <c r="AO153" s="446"/>
      <c r="AP153" s="446"/>
      <c r="AQ153" s="446"/>
      <c r="AR153" s="446"/>
      <c r="AS153" s="446"/>
      <c r="AT153" s="446"/>
      <c r="AU153" s="446"/>
      <c r="AV153" s="446"/>
      <c r="AW153" s="446"/>
      <c r="AX153" s="446"/>
      <c r="AY153" s="446"/>
      <c r="AZ153" s="446"/>
      <c r="BA153" s="446"/>
      <c r="BB153" s="446"/>
      <c r="BC153" s="446"/>
      <c r="BD153" s="446"/>
      <c r="BE153" s="446"/>
      <c r="BF153" s="446"/>
      <c r="BG153" s="446"/>
      <c r="BH153" s="446"/>
      <c r="BI153" s="446"/>
      <c r="BJ153" s="510">
        <f>BI$99*BI$100*0.6/20</f>
        <v>26350</v>
      </c>
      <c r="BK153" s="510">
        <f t="shared" si="15"/>
        <v>26350</v>
      </c>
      <c r="BL153" s="510">
        <f t="shared" si="15"/>
        <v>26350</v>
      </c>
      <c r="BM153" s="510">
        <f t="shared" si="15"/>
        <v>26350</v>
      </c>
      <c r="BN153" s="510">
        <f t="shared" si="15"/>
        <v>26350</v>
      </c>
      <c r="BO153" s="510">
        <f t="shared" si="15"/>
        <v>26350</v>
      </c>
      <c r="BP153" s="510">
        <f t="shared" si="15"/>
        <v>26350</v>
      </c>
      <c r="BQ153" s="510">
        <f t="shared" si="15"/>
        <v>26350</v>
      </c>
      <c r="BR153" s="510">
        <f t="shared" si="15"/>
        <v>26350</v>
      </c>
      <c r="BS153" s="510">
        <f t="shared" si="15"/>
        <v>26350</v>
      </c>
      <c r="BT153" s="510">
        <f t="shared" si="15"/>
        <v>26350</v>
      </c>
      <c r="BU153" s="510">
        <f t="shared" si="15"/>
        <v>26350</v>
      </c>
      <c r="BV153" s="510">
        <f t="shared" si="15"/>
        <v>26350</v>
      </c>
      <c r="BW153" s="510">
        <f t="shared" si="15"/>
        <v>26350</v>
      </c>
      <c r="BX153" s="510">
        <f t="shared" si="15"/>
        <v>26350</v>
      </c>
      <c r="BY153" s="510">
        <f t="shared" si="14"/>
        <v>26350</v>
      </c>
    </row>
    <row r="154" spans="7:77" hidden="1" x14ac:dyDescent="0.45">
      <c r="G154" s="446"/>
      <c r="H154" s="446"/>
      <c r="I154" s="481">
        <v>45170</v>
      </c>
      <c r="J154" s="446"/>
      <c r="K154" s="481">
        <v>45170</v>
      </c>
      <c r="L154" s="446"/>
      <c r="M154" s="446"/>
      <c r="N154" s="446"/>
      <c r="O154" s="446"/>
      <c r="P154" s="446"/>
      <c r="Q154" s="446"/>
      <c r="R154" s="446"/>
      <c r="S154" s="446"/>
      <c r="T154" s="446"/>
      <c r="U154" s="446"/>
      <c r="V154" s="446"/>
      <c r="W154" s="446"/>
      <c r="X154" s="446"/>
      <c r="Y154" s="446"/>
      <c r="Z154" s="446"/>
      <c r="AA154" s="446"/>
      <c r="AB154" s="446"/>
      <c r="AC154" s="446"/>
      <c r="AD154" s="446"/>
      <c r="AE154" s="446"/>
      <c r="AF154" s="446"/>
      <c r="AG154" s="446"/>
      <c r="AH154" s="446"/>
      <c r="AI154" s="446"/>
      <c r="AJ154" s="446"/>
      <c r="AK154" s="446"/>
      <c r="AL154" s="446"/>
      <c r="AM154" s="446"/>
      <c r="AN154" s="446"/>
      <c r="AO154" s="446"/>
      <c r="AP154" s="446"/>
      <c r="AQ154" s="446"/>
      <c r="AR154" s="446"/>
      <c r="AS154" s="446"/>
      <c r="AT154" s="446"/>
      <c r="AU154" s="446"/>
      <c r="AV154" s="446"/>
      <c r="AW154" s="446"/>
      <c r="AX154" s="446"/>
      <c r="AY154" s="446"/>
      <c r="AZ154" s="446"/>
      <c r="BA154" s="446"/>
      <c r="BB154" s="446"/>
      <c r="BC154" s="446"/>
      <c r="BD154" s="446"/>
      <c r="BE154" s="446"/>
      <c r="BF154" s="446"/>
      <c r="BG154" s="446"/>
      <c r="BH154" s="446"/>
      <c r="BI154" s="446"/>
      <c r="BJ154" s="446"/>
      <c r="BK154" s="510">
        <f>BJ$99*BJ$100*0.6/20</f>
        <v>26350</v>
      </c>
      <c r="BL154" s="510">
        <f t="shared" si="15"/>
        <v>26350</v>
      </c>
      <c r="BM154" s="510">
        <f t="shared" si="15"/>
        <v>26350</v>
      </c>
      <c r="BN154" s="510">
        <f t="shared" si="15"/>
        <v>26350</v>
      </c>
      <c r="BO154" s="510">
        <f t="shared" si="15"/>
        <v>26350</v>
      </c>
      <c r="BP154" s="510">
        <f t="shared" si="15"/>
        <v>26350</v>
      </c>
      <c r="BQ154" s="510">
        <f t="shared" si="15"/>
        <v>26350</v>
      </c>
      <c r="BR154" s="510">
        <f t="shared" si="15"/>
        <v>26350</v>
      </c>
      <c r="BS154" s="510">
        <f t="shared" si="15"/>
        <v>26350</v>
      </c>
      <c r="BT154" s="510">
        <f t="shared" si="15"/>
        <v>26350</v>
      </c>
      <c r="BU154" s="510">
        <f t="shared" si="15"/>
        <v>26350</v>
      </c>
      <c r="BV154" s="510">
        <f t="shared" si="15"/>
        <v>26350</v>
      </c>
      <c r="BW154" s="510">
        <f t="shared" si="15"/>
        <v>26350</v>
      </c>
      <c r="BX154" s="510">
        <f t="shared" si="15"/>
        <v>26350</v>
      </c>
      <c r="BY154" s="510">
        <f t="shared" si="14"/>
        <v>26350</v>
      </c>
    </row>
    <row r="155" spans="7:77" hidden="1" x14ac:dyDescent="0.45">
      <c r="G155" s="446"/>
      <c r="H155" s="446"/>
      <c r="I155" s="481">
        <v>45200</v>
      </c>
      <c r="J155" s="446"/>
      <c r="K155" s="481">
        <v>45200</v>
      </c>
      <c r="L155" s="446"/>
      <c r="M155" s="446"/>
      <c r="N155" s="446"/>
      <c r="O155" s="446"/>
      <c r="P155" s="446"/>
      <c r="Q155" s="446"/>
      <c r="R155" s="446"/>
      <c r="S155" s="446"/>
      <c r="T155" s="446"/>
      <c r="U155" s="446"/>
      <c r="V155" s="446"/>
      <c r="W155" s="446"/>
      <c r="X155" s="446"/>
      <c r="Y155" s="446"/>
      <c r="Z155" s="446"/>
      <c r="AA155" s="446"/>
      <c r="AB155" s="446"/>
      <c r="AC155" s="446"/>
      <c r="AD155" s="446"/>
      <c r="AE155" s="446"/>
      <c r="AF155" s="446"/>
      <c r="AG155" s="446"/>
      <c r="AH155" s="446"/>
      <c r="AI155" s="446"/>
      <c r="AJ155" s="446"/>
      <c r="AK155" s="446"/>
      <c r="AL155" s="446"/>
      <c r="AM155" s="446"/>
      <c r="AN155" s="446"/>
      <c r="AO155" s="446"/>
      <c r="AP155" s="446"/>
      <c r="AQ155" s="446"/>
      <c r="AR155" s="446"/>
      <c r="AS155" s="446"/>
      <c r="AT155" s="446"/>
      <c r="AU155" s="446"/>
      <c r="AV155" s="446"/>
      <c r="AW155" s="446"/>
      <c r="AX155" s="446"/>
      <c r="AY155" s="446"/>
      <c r="AZ155" s="446"/>
      <c r="BA155" s="446"/>
      <c r="BB155" s="446"/>
      <c r="BC155" s="446"/>
      <c r="BD155" s="446"/>
      <c r="BE155" s="446"/>
      <c r="BF155" s="446"/>
      <c r="BG155" s="446"/>
      <c r="BH155" s="446"/>
      <c r="BI155" s="446"/>
      <c r="BJ155" s="446"/>
      <c r="BK155" s="446"/>
      <c r="BL155" s="510">
        <f>BK$99*BK$100*0.6/20</f>
        <v>26350</v>
      </c>
      <c r="BM155" s="510">
        <f t="shared" si="15"/>
        <v>26350</v>
      </c>
      <c r="BN155" s="510">
        <f t="shared" si="15"/>
        <v>26350</v>
      </c>
      <c r="BO155" s="510">
        <f t="shared" si="15"/>
        <v>26350</v>
      </c>
      <c r="BP155" s="510">
        <f t="shared" si="15"/>
        <v>26350</v>
      </c>
      <c r="BQ155" s="510">
        <f t="shared" si="15"/>
        <v>26350</v>
      </c>
      <c r="BR155" s="510">
        <f t="shared" si="15"/>
        <v>26350</v>
      </c>
      <c r="BS155" s="510">
        <f t="shared" si="15"/>
        <v>26350</v>
      </c>
      <c r="BT155" s="510">
        <f t="shared" si="15"/>
        <v>26350</v>
      </c>
      <c r="BU155" s="510">
        <f t="shared" si="15"/>
        <v>26350</v>
      </c>
      <c r="BV155" s="510">
        <f t="shared" si="15"/>
        <v>26350</v>
      </c>
      <c r="BW155" s="510">
        <f t="shared" si="15"/>
        <v>26350</v>
      </c>
      <c r="BX155" s="510">
        <f t="shared" si="15"/>
        <v>26350</v>
      </c>
      <c r="BY155" s="510">
        <f t="shared" si="14"/>
        <v>26350</v>
      </c>
    </row>
    <row r="156" spans="7:77" hidden="1" x14ac:dyDescent="0.45">
      <c r="G156" s="446"/>
      <c r="H156" s="446"/>
      <c r="I156" s="481">
        <v>45231</v>
      </c>
      <c r="J156" s="446"/>
      <c r="K156" s="481">
        <v>45231</v>
      </c>
      <c r="L156" s="446"/>
      <c r="M156" s="446"/>
      <c r="N156" s="446"/>
      <c r="O156" s="446"/>
      <c r="P156" s="446"/>
      <c r="Q156" s="446"/>
      <c r="R156" s="446"/>
      <c r="S156" s="446"/>
      <c r="T156" s="446"/>
      <c r="U156" s="446"/>
      <c r="V156" s="446"/>
      <c r="W156" s="446"/>
      <c r="X156" s="446"/>
      <c r="Y156" s="446"/>
      <c r="Z156" s="446"/>
      <c r="AA156" s="446"/>
      <c r="AB156" s="446"/>
      <c r="AC156" s="446"/>
      <c r="AD156" s="446"/>
      <c r="AE156" s="446"/>
      <c r="AF156" s="446"/>
      <c r="AG156" s="446"/>
      <c r="AH156" s="446"/>
      <c r="AI156" s="446"/>
      <c r="AJ156" s="446"/>
      <c r="AK156" s="446"/>
      <c r="AL156" s="446"/>
      <c r="AM156" s="446"/>
      <c r="AN156" s="446"/>
      <c r="AO156" s="446"/>
      <c r="AP156" s="446"/>
      <c r="AQ156" s="446"/>
      <c r="AR156" s="446"/>
      <c r="AS156" s="446"/>
      <c r="AT156" s="446"/>
      <c r="AU156" s="446"/>
      <c r="AV156" s="446"/>
      <c r="AW156" s="446"/>
      <c r="AX156" s="446"/>
      <c r="AY156" s="446"/>
      <c r="AZ156" s="446"/>
      <c r="BA156" s="446"/>
      <c r="BB156" s="446"/>
      <c r="BC156" s="446"/>
      <c r="BD156" s="446"/>
      <c r="BE156" s="446"/>
      <c r="BF156" s="446"/>
      <c r="BG156" s="446"/>
      <c r="BH156" s="446"/>
      <c r="BI156" s="446"/>
      <c r="BJ156" s="446"/>
      <c r="BK156" s="446"/>
      <c r="BL156" s="446"/>
      <c r="BM156" s="510">
        <f>BL$99*BL$100*0.6/20</f>
        <v>26350</v>
      </c>
      <c r="BN156" s="510">
        <f t="shared" si="15"/>
        <v>26350</v>
      </c>
      <c r="BO156" s="510">
        <f t="shared" si="15"/>
        <v>26350</v>
      </c>
      <c r="BP156" s="510">
        <f t="shared" si="15"/>
        <v>26350</v>
      </c>
      <c r="BQ156" s="510">
        <f t="shared" si="15"/>
        <v>26350</v>
      </c>
      <c r="BR156" s="510">
        <f t="shared" si="15"/>
        <v>26350</v>
      </c>
      <c r="BS156" s="510">
        <f t="shared" si="15"/>
        <v>26350</v>
      </c>
      <c r="BT156" s="510">
        <f t="shared" si="15"/>
        <v>26350</v>
      </c>
      <c r="BU156" s="510">
        <f t="shared" si="15"/>
        <v>26350</v>
      </c>
      <c r="BV156" s="510">
        <f t="shared" si="15"/>
        <v>26350</v>
      </c>
      <c r="BW156" s="510">
        <f t="shared" si="15"/>
        <v>26350</v>
      </c>
      <c r="BX156" s="510">
        <f t="shared" si="15"/>
        <v>26350</v>
      </c>
      <c r="BY156" s="510">
        <f t="shared" si="14"/>
        <v>26350</v>
      </c>
    </row>
    <row r="157" spans="7:77" hidden="1" x14ac:dyDescent="0.45">
      <c r="G157" s="446"/>
      <c r="H157" s="446"/>
      <c r="I157" s="481">
        <v>45261</v>
      </c>
      <c r="J157" s="446"/>
      <c r="K157" s="481">
        <v>45261</v>
      </c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6"/>
      <c r="AA157" s="446"/>
      <c r="AB157" s="446"/>
      <c r="AC157" s="446"/>
      <c r="AD157" s="446"/>
      <c r="AE157" s="446"/>
      <c r="AF157" s="446"/>
      <c r="AG157" s="446"/>
      <c r="AH157" s="446"/>
      <c r="AI157" s="446"/>
      <c r="AJ157" s="446"/>
      <c r="AK157" s="446"/>
      <c r="AL157" s="446"/>
      <c r="AM157" s="446"/>
      <c r="AN157" s="446"/>
      <c r="AO157" s="446"/>
      <c r="AP157" s="446"/>
      <c r="AQ157" s="446"/>
      <c r="AR157" s="446"/>
      <c r="AS157" s="446"/>
      <c r="AT157" s="446"/>
      <c r="AU157" s="446"/>
      <c r="AV157" s="446"/>
      <c r="AW157" s="446"/>
      <c r="AX157" s="446"/>
      <c r="AY157" s="446"/>
      <c r="AZ157" s="446"/>
      <c r="BA157" s="446"/>
      <c r="BB157" s="446"/>
      <c r="BC157" s="446"/>
      <c r="BD157" s="446"/>
      <c r="BE157" s="446"/>
      <c r="BF157" s="446"/>
      <c r="BG157" s="446"/>
      <c r="BH157" s="446"/>
      <c r="BI157" s="446"/>
      <c r="BJ157" s="446"/>
      <c r="BK157" s="446"/>
      <c r="BL157" s="446"/>
      <c r="BM157" s="446"/>
      <c r="BN157" s="510">
        <f>BM$99*BM$100*0.6/20</f>
        <v>26350</v>
      </c>
      <c r="BO157" s="510">
        <f t="shared" si="15"/>
        <v>26350</v>
      </c>
      <c r="BP157" s="510">
        <f t="shared" si="15"/>
        <v>26350</v>
      </c>
      <c r="BQ157" s="510">
        <f t="shared" si="15"/>
        <v>26350</v>
      </c>
      <c r="BR157" s="510">
        <f t="shared" si="15"/>
        <v>26350</v>
      </c>
      <c r="BS157" s="510">
        <f t="shared" si="15"/>
        <v>26350</v>
      </c>
      <c r="BT157" s="510">
        <f t="shared" si="15"/>
        <v>26350</v>
      </c>
      <c r="BU157" s="510">
        <f t="shared" si="15"/>
        <v>26350</v>
      </c>
      <c r="BV157" s="510">
        <f t="shared" si="15"/>
        <v>26350</v>
      </c>
      <c r="BW157" s="510">
        <f t="shared" si="15"/>
        <v>26350</v>
      </c>
      <c r="BX157" s="510">
        <f t="shared" si="15"/>
        <v>26350</v>
      </c>
      <c r="BY157" s="510">
        <f t="shared" si="14"/>
        <v>26350</v>
      </c>
    </row>
    <row r="158" spans="7:77" hidden="1" x14ac:dyDescent="0.45">
      <c r="G158" s="446"/>
      <c r="H158" s="446"/>
      <c r="I158" s="481">
        <v>45292</v>
      </c>
      <c r="J158" s="446"/>
      <c r="K158" s="481">
        <v>45292</v>
      </c>
      <c r="L158" s="446"/>
      <c r="M158" s="446"/>
      <c r="N158" s="446"/>
      <c r="O158" s="446"/>
      <c r="P158" s="446"/>
      <c r="Q158" s="446"/>
      <c r="R158" s="446"/>
      <c r="S158" s="446"/>
      <c r="T158" s="446"/>
      <c r="U158" s="446"/>
      <c r="V158" s="446"/>
      <c r="W158" s="446"/>
      <c r="X158" s="446"/>
      <c r="Y158" s="446"/>
      <c r="Z158" s="446"/>
      <c r="AA158" s="446"/>
      <c r="AB158" s="446"/>
      <c r="AC158" s="446"/>
      <c r="AD158" s="446"/>
      <c r="AE158" s="446"/>
      <c r="AF158" s="446"/>
      <c r="AG158" s="446"/>
      <c r="AH158" s="446"/>
      <c r="AI158" s="446"/>
      <c r="AJ158" s="446"/>
      <c r="AK158" s="446"/>
      <c r="AL158" s="446"/>
      <c r="AM158" s="446"/>
      <c r="AN158" s="446"/>
      <c r="AO158" s="446"/>
      <c r="AP158" s="446"/>
      <c r="AQ158" s="446"/>
      <c r="AR158" s="446"/>
      <c r="AS158" s="446"/>
      <c r="AT158" s="446"/>
      <c r="AU158" s="446"/>
      <c r="AV158" s="446"/>
      <c r="AW158" s="446"/>
      <c r="AX158" s="446"/>
      <c r="AY158" s="446"/>
      <c r="AZ158" s="446"/>
      <c r="BA158" s="446"/>
      <c r="BB158" s="446"/>
      <c r="BC158" s="446"/>
      <c r="BD158" s="446"/>
      <c r="BE158" s="446"/>
      <c r="BF158" s="446"/>
      <c r="BG158" s="446"/>
      <c r="BH158" s="446"/>
      <c r="BI158" s="446"/>
      <c r="BJ158" s="446"/>
      <c r="BK158" s="446"/>
      <c r="BL158" s="446"/>
      <c r="BM158" s="446"/>
      <c r="BN158" s="446"/>
      <c r="BO158" s="510">
        <f>BN$99*BN$100*0.6/20</f>
        <v>26350</v>
      </c>
      <c r="BP158" s="510">
        <f t="shared" si="15"/>
        <v>26350</v>
      </c>
      <c r="BQ158" s="510">
        <f t="shared" si="15"/>
        <v>26350</v>
      </c>
      <c r="BR158" s="510">
        <f t="shared" si="15"/>
        <v>26350</v>
      </c>
      <c r="BS158" s="510">
        <f t="shared" si="15"/>
        <v>26350</v>
      </c>
      <c r="BT158" s="510">
        <f t="shared" si="15"/>
        <v>26350</v>
      </c>
      <c r="BU158" s="510">
        <f t="shared" si="15"/>
        <v>26350</v>
      </c>
      <c r="BV158" s="510">
        <f t="shared" si="15"/>
        <v>26350</v>
      </c>
      <c r="BW158" s="510">
        <f t="shared" si="15"/>
        <v>26350</v>
      </c>
      <c r="BX158" s="510">
        <f t="shared" si="15"/>
        <v>26350</v>
      </c>
      <c r="BY158" s="510">
        <f t="shared" si="14"/>
        <v>26350</v>
      </c>
    </row>
    <row r="159" spans="7:77" hidden="1" x14ac:dyDescent="0.45">
      <c r="G159" s="446"/>
      <c r="H159" s="446"/>
      <c r="I159" s="481">
        <v>45323</v>
      </c>
      <c r="J159" s="446"/>
      <c r="K159" s="481">
        <v>45323</v>
      </c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6"/>
      <c r="AC159" s="446"/>
      <c r="AD159" s="446"/>
      <c r="AE159" s="446"/>
      <c r="AF159" s="446"/>
      <c r="AG159" s="446"/>
      <c r="AH159" s="446"/>
      <c r="AI159" s="446"/>
      <c r="AJ159" s="446"/>
      <c r="AK159" s="446"/>
      <c r="AL159" s="446"/>
      <c r="AM159" s="446"/>
      <c r="AN159" s="446"/>
      <c r="AO159" s="446"/>
      <c r="AP159" s="446"/>
      <c r="AQ159" s="446"/>
      <c r="AR159" s="446"/>
      <c r="AS159" s="446"/>
      <c r="AT159" s="446"/>
      <c r="AU159" s="446"/>
      <c r="AV159" s="446"/>
      <c r="AW159" s="446"/>
      <c r="AX159" s="446"/>
      <c r="AY159" s="446"/>
      <c r="AZ159" s="446"/>
      <c r="BA159" s="446"/>
      <c r="BB159" s="446"/>
      <c r="BC159" s="446"/>
      <c r="BD159" s="446"/>
      <c r="BE159" s="446"/>
      <c r="BF159" s="446"/>
      <c r="BG159" s="446"/>
      <c r="BH159" s="446"/>
      <c r="BI159" s="446"/>
      <c r="BJ159" s="446"/>
      <c r="BK159" s="446"/>
      <c r="BL159" s="446"/>
      <c r="BM159" s="446"/>
      <c r="BN159" s="446"/>
      <c r="BO159" s="446"/>
      <c r="BP159" s="510">
        <f>BO$99*BO$100*0.6/20</f>
        <v>26350</v>
      </c>
      <c r="BQ159" s="510">
        <f t="shared" si="15"/>
        <v>26350</v>
      </c>
      <c r="BR159" s="510">
        <f t="shared" si="15"/>
        <v>26350</v>
      </c>
      <c r="BS159" s="510">
        <f t="shared" si="15"/>
        <v>26350</v>
      </c>
      <c r="BT159" s="510">
        <f t="shared" si="15"/>
        <v>26350</v>
      </c>
      <c r="BU159" s="510">
        <f t="shared" si="15"/>
        <v>26350</v>
      </c>
      <c r="BV159" s="510">
        <f t="shared" si="15"/>
        <v>26350</v>
      </c>
      <c r="BW159" s="510">
        <f t="shared" si="15"/>
        <v>26350</v>
      </c>
      <c r="BX159" s="510">
        <f t="shared" si="15"/>
        <v>26350</v>
      </c>
      <c r="BY159" s="510">
        <f t="shared" si="14"/>
        <v>26350</v>
      </c>
    </row>
    <row r="160" spans="7:77" hidden="1" x14ac:dyDescent="0.45">
      <c r="G160" s="446"/>
      <c r="H160" s="446"/>
      <c r="I160" s="481">
        <v>45352</v>
      </c>
      <c r="J160" s="446"/>
      <c r="K160" s="481">
        <v>45352</v>
      </c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6"/>
      <c r="AC160" s="446"/>
      <c r="AD160" s="446"/>
      <c r="AE160" s="446"/>
      <c r="AF160" s="446"/>
      <c r="AG160" s="446"/>
      <c r="AH160" s="446"/>
      <c r="AI160" s="446"/>
      <c r="AJ160" s="446"/>
      <c r="AK160" s="446"/>
      <c r="AL160" s="446"/>
      <c r="AM160" s="446"/>
      <c r="AN160" s="446"/>
      <c r="AO160" s="446"/>
      <c r="AP160" s="446"/>
      <c r="AQ160" s="446"/>
      <c r="AR160" s="446"/>
      <c r="AS160" s="446"/>
      <c r="AT160" s="446"/>
      <c r="AU160" s="446"/>
      <c r="AV160" s="446"/>
      <c r="AW160" s="446"/>
      <c r="AX160" s="446"/>
      <c r="AY160" s="446"/>
      <c r="AZ160" s="446"/>
      <c r="BA160" s="446"/>
      <c r="BB160" s="446"/>
      <c r="BC160" s="446"/>
      <c r="BD160" s="446"/>
      <c r="BE160" s="446"/>
      <c r="BF160" s="446"/>
      <c r="BG160" s="446"/>
      <c r="BH160" s="446"/>
      <c r="BI160" s="446"/>
      <c r="BJ160" s="446"/>
      <c r="BK160" s="446"/>
      <c r="BL160" s="446"/>
      <c r="BM160" s="446"/>
      <c r="BN160" s="446"/>
      <c r="BO160" s="446"/>
      <c r="BP160" s="446"/>
      <c r="BQ160" s="510">
        <f>BP$99*BP$100*0.6/20</f>
        <v>26350</v>
      </c>
      <c r="BR160" s="510">
        <f t="shared" si="15"/>
        <v>26350</v>
      </c>
      <c r="BS160" s="510">
        <f t="shared" si="15"/>
        <v>26350</v>
      </c>
      <c r="BT160" s="510">
        <f t="shared" si="15"/>
        <v>26350</v>
      </c>
      <c r="BU160" s="510">
        <f t="shared" si="15"/>
        <v>26350</v>
      </c>
      <c r="BV160" s="510">
        <f t="shared" si="15"/>
        <v>26350</v>
      </c>
      <c r="BW160" s="510">
        <f t="shared" si="15"/>
        <v>26350</v>
      </c>
      <c r="BX160" s="510">
        <f t="shared" si="15"/>
        <v>26350</v>
      </c>
      <c r="BY160" s="510">
        <f t="shared" si="14"/>
        <v>26350</v>
      </c>
    </row>
    <row r="161" spans="7:77" hidden="1" x14ac:dyDescent="0.45">
      <c r="G161" s="446"/>
      <c r="H161" s="446"/>
      <c r="I161" s="481">
        <v>45383</v>
      </c>
      <c r="J161" s="446"/>
      <c r="K161" s="481">
        <v>45383</v>
      </c>
      <c r="L161" s="446"/>
      <c r="M161" s="446"/>
      <c r="N161" s="446"/>
      <c r="O161" s="446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  <c r="AB161" s="446"/>
      <c r="AC161" s="446"/>
      <c r="AD161" s="446"/>
      <c r="AE161" s="446"/>
      <c r="AF161" s="446"/>
      <c r="AG161" s="446"/>
      <c r="AH161" s="446"/>
      <c r="AI161" s="446"/>
      <c r="AJ161" s="446"/>
      <c r="AK161" s="446"/>
      <c r="AL161" s="446"/>
      <c r="AM161" s="446"/>
      <c r="AN161" s="446"/>
      <c r="AO161" s="446"/>
      <c r="AP161" s="446"/>
      <c r="AQ161" s="446"/>
      <c r="AR161" s="446"/>
      <c r="AS161" s="446"/>
      <c r="AT161" s="446"/>
      <c r="AU161" s="446"/>
      <c r="AV161" s="446"/>
      <c r="AW161" s="446"/>
      <c r="AX161" s="446"/>
      <c r="AY161" s="446"/>
      <c r="AZ161" s="446"/>
      <c r="BA161" s="446"/>
      <c r="BB161" s="446"/>
      <c r="BC161" s="446"/>
      <c r="BD161" s="446"/>
      <c r="BE161" s="446"/>
      <c r="BF161" s="446"/>
      <c r="BG161" s="446"/>
      <c r="BH161" s="446"/>
      <c r="BI161" s="446"/>
      <c r="BJ161" s="446"/>
      <c r="BK161" s="446"/>
      <c r="BL161" s="446"/>
      <c r="BM161" s="446"/>
      <c r="BN161" s="446"/>
      <c r="BO161" s="446"/>
      <c r="BP161" s="446"/>
      <c r="BQ161" s="446"/>
      <c r="BR161" s="510">
        <f>BQ$99*BQ$100*0.6/20</f>
        <v>26350</v>
      </c>
      <c r="BS161" s="510">
        <f t="shared" si="15"/>
        <v>26350</v>
      </c>
      <c r="BT161" s="510">
        <f t="shared" si="15"/>
        <v>26350</v>
      </c>
      <c r="BU161" s="510">
        <f t="shared" si="15"/>
        <v>26350</v>
      </c>
      <c r="BV161" s="510">
        <f t="shared" si="15"/>
        <v>26350</v>
      </c>
      <c r="BW161" s="510">
        <f t="shared" si="15"/>
        <v>26350</v>
      </c>
      <c r="BX161" s="510">
        <f t="shared" si="15"/>
        <v>26350</v>
      </c>
      <c r="BY161" s="510">
        <f t="shared" si="14"/>
        <v>26350</v>
      </c>
    </row>
    <row r="162" spans="7:77" hidden="1" x14ac:dyDescent="0.45">
      <c r="G162" s="446"/>
      <c r="H162" s="446"/>
      <c r="I162" s="481">
        <v>45413</v>
      </c>
      <c r="J162" s="446"/>
      <c r="K162" s="481">
        <v>45413</v>
      </c>
      <c r="L162" s="446"/>
      <c r="M162" s="446"/>
      <c r="N162" s="446"/>
      <c r="O162" s="446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  <c r="AB162" s="446"/>
      <c r="AC162" s="446"/>
      <c r="AD162" s="446"/>
      <c r="AE162" s="446"/>
      <c r="AF162" s="446"/>
      <c r="AG162" s="446"/>
      <c r="AH162" s="446"/>
      <c r="AI162" s="446"/>
      <c r="AJ162" s="446"/>
      <c r="AK162" s="446"/>
      <c r="AL162" s="446"/>
      <c r="AM162" s="446"/>
      <c r="AN162" s="446"/>
      <c r="AO162" s="446"/>
      <c r="AP162" s="446"/>
      <c r="AQ162" s="446"/>
      <c r="AR162" s="446"/>
      <c r="AS162" s="446"/>
      <c r="AT162" s="446"/>
      <c r="AU162" s="446"/>
      <c r="AV162" s="446"/>
      <c r="AW162" s="446"/>
      <c r="AX162" s="446"/>
      <c r="AY162" s="446"/>
      <c r="AZ162" s="446"/>
      <c r="BA162" s="446"/>
      <c r="BB162" s="446"/>
      <c r="BC162" s="446"/>
      <c r="BD162" s="446"/>
      <c r="BE162" s="446"/>
      <c r="BF162" s="446"/>
      <c r="BG162" s="446"/>
      <c r="BH162" s="446"/>
      <c r="BI162" s="446"/>
      <c r="BJ162" s="446"/>
      <c r="BK162" s="446"/>
      <c r="BL162" s="446"/>
      <c r="BM162" s="446"/>
      <c r="BN162" s="446"/>
      <c r="BO162" s="446"/>
      <c r="BP162" s="446"/>
      <c r="BQ162" s="446"/>
      <c r="BR162" s="446"/>
      <c r="BS162" s="510">
        <f>BR$99*BR$100*0.6/20</f>
        <v>26350</v>
      </c>
      <c r="BT162" s="510">
        <f t="shared" si="15"/>
        <v>26350</v>
      </c>
      <c r="BU162" s="510">
        <f t="shared" si="15"/>
        <v>26350</v>
      </c>
      <c r="BV162" s="510">
        <f t="shared" si="15"/>
        <v>26350</v>
      </c>
      <c r="BW162" s="510">
        <f t="shared" si="15"/>
        <v>26350</v>
      </c>
      <c r="BX162" s="510">
        <f t="shared" si="15"/>
        <v>26350</v>
      </c>
      <c r="BY162" s="510">
        <f t="shared" si="14"/>
        <v>26350</v>
      </c>
    </row>
    <row r="163" spans="7:77" hidden="1" x14ac:dyDescent="0.45">
      <c r="G163" s="446"/>
      <c r="H163" s="446"/>
      <c r="I163" s="481">
        <v>45444</v>
      </c>
      <c r="J163" s="446"/>
      <c r="K163" s="481">
        <v>45444</v>
      </c>
      <c r="L163" s="446"/>
      <c r="M163" s="446"/>
      <c r="N163" s="446"/>
      <c r="O163" s="446"/>
      <c r="P163" s="446"/>
      <c r="Q163" s="446"/>
      <c r="R163" s="446"/>
      <c r="S163" s="446"/>
      <c r="T163" s="446"/>
      <c r="U163" s="446"/>
      <c r="V163" s="446"/>
      <c r="W163" s="446"/>
      <c r="X163" s="446"/>
      <c r="Y163" s="446"/>
      <c r="Z163" s="446"/>
      <c r="AA163" s="446"/>
      <c r="AB163" s="446"/>
      <c r="AC163" s="446"/>
      <c r="AD163" s="446"/>
      <c r="AE163" s="446"/>
      <c r="AF163" s="446"/>
      <c r="AG163" s="446"/>
      <c r="AH163" s="446"/>
      <c r="AI163" s="446"/>
      <c r="AJ163" s="446"/>
      <c r="AK163" s="446"/>
      <c r="AL163" s="446"/>
      <c r="AM163" s="446"/>
      <c r="AN163" s="446"/>
      <c r="AO163" s="446"/>
      <c r="AP163" s="446"/>
      <c r="AQ163" s="446"/>
      <c r="AR163" s="446"/>
      <c r="AS163" s="446"/>
      <c r="AT163" s="446"/>
      <c r="AU163" s="446"/>
      <c r="AV163" s="446"/>
      <c r="AW163" s="446"/>
      <c r="AX163" s="446"/>
      <c r="AY163" s="446"/>
      <c r="AZ163" s="446"/>
      <c r="BA163" s="446"/>
      <c r="BB163" s="446"/>
      <c r="BC163" s="446"/>
      <c r="BD163" s="446"/>
      <c r="BE163" s="446"/>
      <c r="BF163" s="446"/>
      <c r="BG163" s="446"/>
      <c r="BH163" s="446"/>
      <c r="BI163" s="446"/>
      <c r="BJ163" s="446"/>
      <c r="BK163" s="446"/>
      <c r="BL163" s="446"/>
      <c r="BM163" s="446"/>
      <c r="BN163" s="446"/>
      <c r="BO163" s="446"/>
      <c r="BP163" s="446"/>
      <c r="BQ163" s="446"/>
      <c r="BR163" s="446"/>
      <c r="BS163" s="446"/>
      <c r="BT163" s="510">
        <f>BS$99*BS$100*0.6/20</f>
        <v>26350</v>
      </c>
      <c r="BU163" s="510">
        <f t="shared" si="15"/>
        <v>26350</v>
      </c>
      <c r="BV163" s="510">
        <f t="shared" si="15"/>
        <v>26350</v>
      </c>
      <c r="BW163" s="510">
        <f t="shared" si="15"/>
        <v>26350</v>
      </c>
      <c r="BX163" s="510">
        <f t="shared" si="15"/>
        <v>26350</v>
      </c>
      <c r="BY163" s="510">
        <f t="shared" si="14"/>
        <v>26350</v>
      </c>
    </row>
    <row r="164" spans="7:77" hidden="1" x14ac:dyDescent="0.45">
      <c r="G164" s="446"/>
      <c r="H164" s="446"/>
      <c r="I164" s="481">
        <v>45474</v>
      </c>
      <c r="J164" s="446"/>
      <c r="K164" s="481">
        <v>45474</v>
      </c>
      <c r="L164" s="446"/>
      <c r="M164" s="446"/>
      <c r="N164" s="446"/>
      <c r="O164" s="446"/>
      <c r="P164" s="446"/>
      <c r="Q164" s="446"/>
      <c r="R164" s="446"/>
      <c r="S164" s="446"/>
      <c r="T164" s="446"/>
      <c r="U164" s="446"/>
      <c r="V164" s="446"/>
      <c r="W164" s="446"/>
      <c r="X164" s="446"/>
      <c r="Y164" s="446"/>
      <c r="Z164" s="446"/>
      <c r="AA164" s="446"/>
      <c r="AB164" s="446"/>
      <c r="AC164" s="446"/>
      <c r="AD164" s="446"/>
      <c r="AE164" s="446"/>
      <c r="AF164" s="446"/>
      <c r="AG164" s="446"/>
      <c r="AH164" s="446"/>
      <c r="AI164" s="446"/>
      <c r="AJ164" s="446"/>
      <c r="AK164" s="446"/>
      <c r="AL164" s="446"/>
      <c r="AM164" s="446"/>
      <c r="AN164" s="446"/>
      <c r="AO164" s="446"/>
      <c r="AP164" s="446"/>
      <c r="AQ164" s="446"/>
      <c r="AR164" s="446"/>
      <c r="AS164" s="446"/>
      <c r="AT164" s="446"/>
      <c r="AU164" s="446"/>
      <c r="AV164" s="446"/>
      <c r="AW164" s="446"/>
      <c r="AX164" s="446"/>
      <c r="AY164" s="446"/>
      <c r="AZ164" s="446"/>
      <c r="BA164" s="446"/>
      <c r="BB164" s="446"/>
      <c r="BC164" s="446"/>
      <c r="BD164" s="446"/>
      <c r="BE164" s="446"/>
      <c r="BF164" s="446"/>
      <c r="BG164" s="446"/>
      <c r="BH164" s="446"/>
      <c r="BI164" s="446"/>
      <c r="BJ164" s="446"/>
      <c r="BK164" s="446"/>
      <c r="BL164" s="446"/>
      <c r="BM164" s="446"/>
      <c r="BN164" s="446"/>
      <c r="BO164" s="446"/>
      <c r="BP164" s="446"/>
      <c r="BQ164" s="446"/>
      <c r="BR164" s="446"/>
      <c r="BS164" s="446"/>
      <c r="BT164" s="446"/>
      <c r="BU164" s="510">
        <f>BT$99*BT$100*0.6/20</f>
        <v>0</v>
      </c>
      <c r="BV164" s="510">
        <f t="shared" si="15"/>
        <v>0</v>
      </c>
      <c r="BW164" s="510">
        <f t="shared" si="15"/>
        <v>0</v>
      </c>
      <c r="BX164" s="510">
        <f t="shared" si="15"/>
        <v>0</v>
      </c>
      <c r="BY164" s="510">
        <f t="shared" si="14"/>
        <v>0</v>
      </c>
    </row>
    <row r="165" spans="7:77" hidden="1" x14ac:dyDescent="0.45">
      <c r="G165" s="446"/>
      <c r="H165" s="446"/>
      <c r="I165" s="481">
        <v>45505</v>
      </c>
      <c r="J165" s="446"/>
      <c r="K165" s="481">
        <v>45505</v>
      </c>
      <c r="L165" s="446"/>
      <c r="M165" s="446"/>
      <c r="N165" s="446"/>
      <c r="O165" s="446"/>
      <c r="P165" s="446"/>
      <c r="Q165" s="446"/>
      <c r="R165" s="446"/>
      <c r="S165" s="446"/>
      <c r="T165" s="446"/>
      <c r="U165" s="446"/>
      <c r="V165" s="446"/>
      <c r="W165" s="446"/>
      <c r="X165" s="446"/>
      <c r="Y165" s="446"/>
      <c r="Z165" s="446"/>
      <c r="AA165" s="446"/>
      <c r="AB165" s="446"/>
      <c r="AC165" s="446"/>
      <c r="AD165" s="446"/>
      <c r="AE165" s="446"/>
      <c r="AF165" s="446"/>
      <c r="AG165" s="446"/>
      <c r="AH165" s="446"/>
      <c r="AI165" s="446"/>
      <c r="AJ165" s="446"/>
      <c r="AK165" s="446"/>
      <c r="AL165" s="446"/>
      <c r="AM165" s="446"/>
      <c r="AN165" s="446"/>
      <c r="AO165" s="446"/>
      <c r="AP165" s="446"/>
      <c r="AQ165" s="446"/>
      <c r="AR165" s="446"/>
      <c r="AS165" s="446"/>
      <c r="AT165" s="446"/>
      <c r="AU165" s="446"/>
      <c r="AV165" s="446"/>
      <c r="AW165" s="446"/>
      <c r="AX165" s="446"/>
      <c r="AY165" s="446"/>
      <c r="AZ165" s="446"/>
      <c r="BA165" s="446"/>
      <c r="BB165" s="446"/>
      <c r="BC165" s="446"/>
      <c r="BD165" s="446"/>
      <c r="BE165" s="446"/>
      <c r="BF165" s="446"/>
      <c r="BG165" s="446"/>
      <c r="BH165" s="446"/>
      <c r="BI165" s="446"/>
      <c r="BJ165" s="446"/>
      <c r="BK165" s="446"/>
      <c r="BL165" s="446"/>
      <c r="BM165" s="446"/>
      <c r="BN165" s="446"/>
      <c r="BO165" s="446"/>
      <c r="BP165" s="446"/>
      <c r="BQ165" s="446"/>
      <c r="BR165" s="446"/>
      <c r="BS165" s="446"/>
      <c r="BT165" s="446"/>
      <c r="BU165" s="446"/>
      <c r="BV165" s="510">
        <f>BU$99*BU$100*0.6/20</f>
        <v>0</v>
      </c>
      <c r="BW165" s="510">
        <f t="shared" si="15"/>
        <v>0</v>
      </c>
      <c r="BX165" s="510">
        <f t="shared" si="15"/>
        <v>0</v>
      </c>
      <c r="BY165" s="510">
        <f t="shared" si="14"/>
        <v>0</v>
      </c>
    </row>
    <row r="166" spans="7:77" hidden="1" x14ac:dyDescent="0.45">
      <c r="G166" s="446"/>
      <c r="H166" s="446"/>
      <c r="I166" s="481">
        <v>45536</v>
      </c>
      <c r="J166" s="446"/>
      <c r="K166" s="481">
        <v>45536</v>
      </c>
      <c r="L166" s="446"/>
      <c r="M166" s="446"/>
      <c r="N166" s="446"/>
      <c r="O166" s="446"/>
      <c r="P166" s="446"/>
      <c r="Q166" s="446"/>
      <c r="R166" s="446"/>
      <c r="S166" s="446"/>
      <c r="T166" s="446"/>
      <c r="U166" s="446"/>
      <c r="V166" s="446"/>
      <c r="W166" s="446"/>
      <c r="X166" s="446"/>
      <c r="Y166" s="446"/>
      <c r="Z166" s="446"/>
      <c r="AA166" s="446"/>
      <c r="AB166" s="446"/>
      <c r="AC166" s="446"/>
      <c r="AD166" s="446"/>
      <c r="AE166" s="446"/>
      <c r="AF166" s="446"/>
      <c r="AG166" s="446"/>
      <c r="AH166" s="446"/>
      <c r="AI166" s="446"/>
      <c r="AJ166" s="446"/>
      <c r="AK166" s="446"/>
      <c r="AL166" s="446"/>
      <c r="AM166" s="446"/>
      <c r="AN166" s="446"/>
      <c r="AO166" s="446"/>
      <c r="AP166" s="446"/>
      <c r="AQ166" s="446"/>
      <c r="AR166" s="446"/>
      <c r="AS166" s="446"/>
      <c r="AT166" s="446"/>
      <c r="AU166" s="446"/>
      <c r="AV166" s="446"/>
      <c r="AW166" s="446"/>
      <c r="AX166" s="446"/>
      <c r="AY166" s="446"/>
      <c r="AZ166" s="446"/>
      <c r="BA166" s="446"/>
      <c r="BB166" s="446"/>
      <c r="BC166" s="446"/>
      <c r="BD166" s="446"/>
      <c r="BE166" s="446"/>
      <c r="BF166" s="446"/>
      <c r="BG166" s="446"/>
      <c r="BH166" s="446"/>
      <c r="BI166" s="446"/>
      <c r="BJ166" s="446"/>
      <c r="BK166" s="446"/>
      <c r="BL166" s="446"/>
      <c r="BM166" s="446"/>
      <c r="BN166" s="446"/>
      <c r="BO166" s="446"/>
      <c r="BP166" s="446"/>
      <c r="BQ166" s="446"/>
      <c r="BR166" s="446"/>
      <c r="BS166" s="446"/>
      <c r="BT166" s="446"/>
      <c r="BU166" s="446"/>
      <c r="BV166" s="446"/>
      <c r="BW166" s="510">
        <f>BV$99*BV$100*0.6/20</f>
        <v>0</v>
      </c>
      <c r="BX166" s="510">
        <f t="shared" si="15"/>
        <v>0</v>
      </c>
      <c r="BY166" s="510">
        <f t="shared" si="14"/>
        <v>0</v>
      </c>
    </row>
    <row r="167" spans="7:77" hidden="1" x14ac:dyDescent="0.45">
      <c r="G167" s="446"/>
      <c r="H167" s="446"/>
      <c r="I167" s="481">
        <v>45566</v>
      </c>
      <c r="J167" s="446"/>
      <c r="K167" s="481">
        <v>45566</v>
      </c>
      <c r="L167" s="446"/>
      <c r="M167" s="446"/>
      <c r="N167" s="446"/>
      <c r="O167" s="446"/>
      <c r="P167" s="446"/>
      <c r="Q167" s="446"/>
      <c r="R167" s="446"/>
      <c r="S167" s="446"/>
      <c r="T167" s="446"/>
      <c r="U167" s="446"/>
      <c r="V167" s="446"/>
      <c r="W167" s="446"/>
      <c r="X167" s="446"/>
      <c r="Y167" s="446"/>
      <c r="Z167" s="446"/>
      <c r="AA167" s="446"/>
      <c r="AB167" s="446"/>
      <c r="AC167" s="446"/>
      <c r="AD167" s="446"/>
      <c r="AE167" s="446"/>
      <c r="AF167" s="446"/>
      <c r="AG167" s="446"/>
      <c r="AH167" s="446"/>
      <c r="AI167" s="446"/>
      <c r="AJ167" s="446"/>
      <c r="AK167" s="446"/>
      <c r="AL167" s="446"/>
      <c r="AM167" s="446"/>
      <c r="AN167" s="446"/>
      <c r="AO167" s="446"/>
      <c r="AP167" s="446"/>
      <c r="AQ167" s="446"/>
      <c r="AR167" s="446"/>
      <c r="AS167" s="446"/>
      <c r="AT167" s="446"/>
      <c r="AU167" s="446"/>
      <c r="AV167" s="446"/>
      <c r="AW167" s="446"/>
      <c r="AX167" s="446"/>
      <c r="AY167" s="446"/>
      <c r="AZ167" s="446"/>
      <c r="BA167" s="446"/>
      <c r="BB167" s="446"/>
      <c r="BC167" s="446"/>
      <c r="BD167" s="446"/>
      <c r="BE167" s="446"/>
      <c r="BF167" s="446"/>
      <c r="BG167" s="446"/>
      <c r="BH167" s="446"/>
      <c r="BI167" s="446"/>
      <c r="BJ167" s="446"/>
      <c r="BK167" s="446"/>
      <c r="BL167" s="446"/>
      <c r="BM167" s="446"/>
      <c r="BN167" s="446"/>
      <c r="BO167" s="446"/>
      <c r="BP167" s="446"/>
      <c r="BQ167" s="446"/>
      <c r="BR167" s="446"/>
      <c r="BS167" s="446"/>
      <c r="BT167" s="446"/>
      <c r="BU167" s="446"/>
      <c r="BV167" s="446"/>
      <c r="BW167" s="446"/>
      <c r="BX167" s="510">
        <f>BW$99*BW$100*0.6/20</f>
        <v>0</v>
      </c>
      <c r="BY167" s="510">
        <f t="shared" si="14"/>
        <v>0</v>
      </c>
    </row>
    <row r="168" spans="7:77" hidden="1" x14ac:dyDescent="0.45">
      <c r="G168" s="446"/>
      <c r="H168" s="446"/>
      <c r="I168" s="481">
        <v>45597</v>
      </c>
      <c r="J168" s="446"/>
      <c r="K168" s="481">
        <v>45597</v>
      </c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6"/>
      <c r="AC168" s="446"/>
      <c r="AD168" s="446"/>
      <c r="AE168" s="446"/>
      <c r="AF168" s="446"/>
      <c r="AG168" s="446"/>
      <c r="AH168" s="446"/>
      <c r="AI168" s="446"/>
      <c r="AJ168" s="446"/>
      <c r="AK168" s="446"/>
      <c r="AL168" s="446"/>
      <c r="AM168" s="446"/>
      <c r="AN168" s="446"/>
      <c r="AO168" s="446"/>
      <c r="AP168" s="446"/>
      <c r="AQ168" s="446"/>
      <c r="AR168" s="446"/>
      <c r="AS168" s="446"/>
      <c r="AT168" s="446"/>
      <c r="AU168" s="446"/>
      <c r="AV168" s="446"/>
      <c r="AW168" s="446"/>
      <c r="AX168" s="446"/>
      <c r="AY168" s="446"/>
      <c r="AZ168" s="446"/>
      <c r="BA168" s="446"/>
      <c r="BB168" s="446"/>
      <c r="BC168" s="446"/>
      <c r="BD168" s="446"/>
      <c r="BE168" s="446"/>
      <c r="BF168" s="446"/>
      <c r="BG168" s="446"/>
      <c r="BH168" s="446"/>
      <c r="BI168" s="446"/>
      <c r="BJ168" s="446"/>
      <c r="BK168" s="446"/>
      <c r="BL168" s="446"/>
      <c r="BM168" s="446"/>
      <c r="BN168" s="446"/>
      <c r="BO168" s="446"/>
      <c r="BP168" s="446"/>
      <c r="BQ168" s="446"/>
      <c r="BR168" s="446"/>
      <c r="BS168" s="446"/>
      <c r="BT168" s="446"/>
      <c r="BU168" s="446"/>
      <c r="BV168" s="446"/>
      <c r="BW168" s="446"/>
      <c r="BX168" s="446"/>
      <c r="BY168" s="510">
        <f>BX$99*BX$100*0.6/20</f>
        <v>0</v>
      </c>
    </row>
    <row r="169" spans="7:77" x14ac:dyDescent="0.45">
      <c r="G169" s="446"/>
      <c r="H169" s="446"/>
      <c r="I169" s="481">
        <v>45627</v>
      </c>
      <c r="J169" s="446"/>
      <c r="K169" s="511">
        <v>45627</v>
      </c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6"/>
      <c r="AC169" s="446"/>
      <c r="AD169" s="446"/>
      <c r="AE169" s="446"/>
      <c r="AF169" s="446"/>
      <c r="AG169" s="446"/>
      <c r="AH169" s="446"/>
      <c r="AI169" s="446"/>
      <c r="AJ169" s="446"/>
      <c r="AK169" s="446"/>
      <c r="AL169" s="446"/>
      <c r="AM169" s="446"/>
      <c r="AN169" s="446"/>
      <c r="AO169" s="446"/>
      <c r="AP169" s="446"/>
      <c r="AQ169" s="446"/>
      <c r="AR169" s="446"/>
      <c r="AS169" s="446"/>
      <c r="AT169" s="446"/>
      <c r="AU169" s="446"/>
      <c r="AV169" s="446"/>
      <c r="AW169" s="446"/>
      <c r="AX169" s="446"/>
      <c r="AY169" s="446"/>
      <c r="AZ169" s="446"/>
      <c r="BA169" s="446"/>
      <c r="BB169" s="446"/>
      <c r="BC169" s="446"/>
      <c r="BD169" s="446"/>
      <c r="BE169" s="446"/>
      <c r="BF169" s="446"/>
      <c r="BG169" s="446"/>
      <c r="BH169" s="446"/>
      <c r="BI169" s="446"/>
      <c r="BJ169" s="446"/>
      <c r="BK169" s="446"/>
      <c r="BL169" s="446"/>
      <c r="BM169" s="446"/>
      <c r="BN169" s="446"/>
      <c r="BO169" s="446"/>
      <c r="BP169" s="446"/>
      <c r="BQ169" s="446"/>
      <c r="BR169" s="446"/>
      <c r="BS169" s="446"/>
      <c r="BT169" s="446"/>
      <c r="BU169" s="446"/>
      <c r="BV169" s="446"/>
      <c r="BW169" s="446"/>
      <c r="BX169" s="446"/>
      <c r="BY169" s="446"/>
    </row>
    <row r="170" spans="7:77" x14ac:dyDescent="0.45">
      <c r="G170" s="446"/>
      <c r="H170" s="446"/>
      <c r="I170" s="446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6"/>
      <c r="AC170" s="446"/>
      <c r="AD170" s="446"/>
      <c r="AE170" s="446"/>
      <c r="AF170" s="446"/>
      <c r="AG170" s="446"/>
      <c r="AH170" s="446"/>
      <c r="AI170" s="446"/>
      <c r="AJ170" s="446"/>
      <c r="AK170" s="446"/>
      <c r="AL170" s="446"/>
      <c r="AM170" s="446"/>
      <c r="AN170" s="446"/>
      <c r="AO170" s="446"/>
      <c r="AP170" s="446"/>
      <c r="AQ170" s="446"/>
      <c r="AR170" s="446"/>
      <c r="AS170" s="446"/>
      <c r="AT170" s="446"/>
      <c r="AU170" s="446"/>
      <c r="AV170" s="446"/>
      <c r="AW170" s="446"/>
      <c r="AX170" s="446"/>
      <c r="AY170" s="446"/>
      <c r="AZ170" s="446"/>
      <c r="BA170" s="446"/>
      <c r="BB170" s="446"/>
      <c r="BC170" s="446"/>
      <c r="BD170" s="446"/>
      <c r="BE170" s="446"/>
      <c r="BF170" s="446"/>
      <c r="BG170" s="446"/>
      <c r="BH170" s="446"/>
      <c r="BI170" s="446"/>
      <c r="BJ170" s="446"/>
      <c r="BK170" s="446"/>
      <c r="BL170" s="446"/>
      <c r="BM170" s="446"/>
      <c r="BN170" s="446"/>
      <c r="BO170" s="446"/>
      <c r="BP170" s="446"/>
      <c r="BQ170" s="446"/>
      <c r="BR170" s="446"/>
      <c r="BS170" s="446"/>
      <c r="BT170" s="446"/>
      <c r="BU170" s="446"/>
      <c r="BV170" s="446"/>
      <c r="BW170" s="446"/>
      <c r="BX170" s="446"/>
      <c r="BY170" s="446"/>
    </row>
    <row r="171" spans="7:77" x14ac:dyDescent="0.45">
      <c r="G171" s="446"/>
      <c r="H171" s="446"/>
      <c r="I171" s="446"/>
      <c r="J171" s="446"/>
      <c r="K171" s="446"/>
      <c r="L171" s="446"/>
      <c r="M171" s="446"/>
      <c r="N171" s="446"/>
      <c r="O171" s="446"/>
      <c r="P171" s="446"/>
      <c r="Q171" s="446"/>
      <c r="R171" s="446"/>
      <c r="S171" s="446"/>
      <c r="T171" s="446"/>
      <c r="U171" s="446"/>
      <c r="V171" s="446"/>
      <c r="W171" s="446"/>
      <c r="X171" s="446"/>
      <c r="Y171" s="446"/>
      <c r="Z171" s="446"/>
      <c r="AA171" s="446"/>
      <c r="AB171" s="446"/>
      <c r="AC171" s="446"/>
      <c r="AD171" s="446"/>
      <c r="AE171" s="446"/>
      <c r="AF171" s="446"/>
      <c r="AG171" s="446"/>
      <c r="AH171" s="446"/>
      <c r="AI171" s="446"/>
      <c r="AJ171" s="446"/>
      <c r="AK171" s="446"/>
      <c r="AL171" s="446"/>
      <c r="AM171" s="446"/>
      <c r="AN171" s="446"/>
      <c r="AO171" s="446"/>
      <c r="AP171" s="446"/>
      <c r="AQ171" s="446"/>
      <c r="AR171" s="446"/>
      <c r="AS171" s="446"/>
      <c r="AT171" s="446"/>
      <c r="AU171" s="446"/>
      <c r="AV171" s="446"/>
      <c r="AW171" s="446"/>
      <c r="AX171" s="446"/>
      <c r="AY171" s="446"/>
      <c r="AZ171" s="446"/>
      <c r="BA171" s="446"/>
      <c r="BB171" s="446"/>
      <c r="BC171" s="446"/>
      <c r="BD171" s="446"/>
      <c r="BE171" s="446"/>
      <c r="BF171" s="446"/>
      <c r="BG171" s="446"/>
      <c r="BH171" s="446"/>
      <c r="BI171" s="446"/>
      <c r="BJ171" s="446"/>
      <c r="BK171" s="446"/>
      <c r="BL171" s="446"/>
      <c r="BM171" s="446"/>
      <c r="BN171" s="446"/>
      <c r="BO171" s="446"/>
      <c r="BP171" s="446"/>
      <c r="BQ171" s="446"/>
      <c r="BR171" s="446"/>
      <c r="BS171" s="446"/>
      <c r="BT171" s="446"/>
      <c r="BU171" s="446"/>
      <c r="BV171" s="446"/>
      <c r="BW171" s="446"/>
      <c r="BX171" s="446"/>
      <c r="BY171" s="446"/>
    </row>
    <row r="173" spans="7:77" x14ac:dyDescent="0.45">
      <c r="G173" s="512"/>
      <c r="H173" s="512">
        <f>SUM(H101:H172)</f>
        <v>0</v>
      </c>
      <c r="I173" s="512"/>
      <c r="J173" s="512">
        <f t="shared" ref="J173:BV173" si="16">SUM(J101:J172)</f>
        <v>0</v>
      </c>
      <c r="K173" s="512"/>
      <c r="L173" s="512">
        <f t="shared" si="16"/>
        <v>0</v>
      </c>
      <c r="M173" s="512">
        <f t="shared" si="16"/>
        <v>540000</v>
      </c>
      <c r="N173" s="512">
        <f t="shared" si="16"/>
        <v>580500</v>
      </c>
      <c r="O173" s="512">
        <f t="shared" si="16"/>
        <v>621000</v>
      </c>
      <c r="P173" s="512">
        <f t="shared" si="16"/>
        <v>721500</v>
      </c>
      <c r="Q173" s="512">
        <f t="shared" si="16"/>
        <v>766500</v>
      </c>
      <c r="R173" s="512">
        <f t="shared" si="16"/>
        <v>811500</v>
      </c>
      <c r="S173" s="512">
        <f t="shared" si="16"/>
        <v>976500</v>
      </c>
      <c r="T173" s="512">
        <f t="shared" si="16"/>
        <v>1030500</v>
      </c>
      <c r="U173" s="512">
        <f t="shared" si="16"/>
        <v>1084500</v>
      </c>
      <c r="V173" s="512">
        <f t="shared" si="16"/>
        <v>1258500</v>
      </c>
      <c r="W173" s="512">
        <f t="shared" si="16"/>
        <v>1321500</v>
      </c>
      <c r="X173" s="512">
        <f t="shared" si="16"/>
        <v>1384500</v>
      </c>
      <c r="Y173" s="512">
        <f t="shared" si="16"/>
        <v>1447500</v>
      </c>
      <c r="Z173" s="512">
        <f t="shared" si="16"/>
        <v>1510500</v>
      </c>
      <c r="AA173" s="512">
        <f t="shared" si="16"/>
        <v>1573500</v>
      </c>
      <c r="AB173" s="512">
        <f t="shared" si="16"/>
        <v>1636500</v>
      </c>
      <c r="AC173" s="512">
        <f t="shared" si="16"/>
        <v>1699500</v>
      </c>
      <c r="AD173" s="512">
        <f t="shared" si="16"/>
        <v>1522500</v>
      </c>
      <c r="AE173" s="512">
        <f t="shared" si="16"/>
        <v>1567500</v>
      </c>
      <c r="AF173" s="512">
        <f t="shared" si="16"/>
        <v>1612500</v>
      </c>
      <c r="AG173" s="512">
        <f t="shared" si="16"/>
        <v>1657500</v>
      </c>
      <c r="AH173" s="512">
        <f t="shared" si="16"/>
        <v>1662000</v>
      </c>
      <c r="AI173" s="512">
        <f t="shared" si="16"/>
        <v>1666500</v>
      </c>
      <c r="AJ173" s="512">
        <f t="shared" si="16"/>
        <v>1671000</v>
      </c>
      <c r="AK173" s="512">
        <f t="shared" si="16"/>
        <v>1671000</v>
      </c>
      <c r="AL173" s="512">
        <f t="shared" si="16"/>
        <v>1671000</v>
      </c>
      <c r="AM173" s="512">
        <f t="shared" si="16"/>
        <v>1671000</v>
      </c>
      <c r="AN173" s="512">
        <f t="shared" si="16"/>
        <v>1662000</v>
      </c>
      <c r="AO173" s="512">
        <f t="shared" si="16"/>
        <v>1653000</v>
      </c>
      <c r="AP173" s="512">
        <f t="shared" si="16"/>
        <v>1524000</v>
      </c>
      <c r="AQ173" s="512">
        <f t="shared" si="16"/>
        <v>1497000</v>
      </c>
      <c r="AR173" s="512">
        <f t="shared" si="16"/>
        <v>1470000</v>
      </c>
      <c r="AS173" s="512">
        <f t="shared" si="16"/>
        <v>1443000</v>
      </c>
      <c r="AT173" s="512">
        <f t="shared" si="16"/>
        <v>1416000</v>
      </c>
      <c r="AU173" s="512">
        <f t="shared" si="16"/>
        <v>1389000</v>
      </c>
      <c r="AV173" s="512">
        <f t="shared" si="16"/>
        <v>1362000</v>
      </c>
      <c r="AW173" s="512">
        <f t="shared" si="16"/>
        <v>1335000</v>
      </c>
      <c r="AX173" s="512">
        <f t="shared" si="16"/>
        <v>1308000</v>
      </c>
      <c r="AY173" s="512">
        <f t="shared" si="16"/>
        <v>1299000</v>
      </c>
      <c r="AZ173" s="512">
        <f t="shared" si="16"/>
        <v>1290000</v>
      </c>
      <c r="BA173" s="512">
        <f t="shared" si="16"/>
        <v>1281000</v>
      </c>
      <c r="BB173" s="512">
        <f t="shared" si="16"/>
        <v>1143333.3333333335</v>
      </c>
      <c r="BC173" s="512">
        <f t="shared" si="16"/>
        <v>1124683.3333333335</v>
      </c>
      <c r="BD173" s="512">
        <f t="shared" si="16"/>
        <v>1106033.3333333335</v>
      </c>
      <c r="BE173" s="512">
        <f t="shared" si="16"/>
        <v>1087383.3333333335</v>
      </c>
      <c r="BF173" s="512">
        <f t="shared" si="16"/>
        <v>1068733.3333333335</v>
      </c>
      <c r="BG173" s="512">
        <f t="shared" si="16"/>
        <v>1050083.3333333335</v>
      </c>
      <c r="BH173" s="512">
        <f t="shared" si="16"/>
        <v>1031433.3333333334</v>
      </c>
      <c r="BI173" s="512">
        <f t="shared" si="16"/>
        <v>1012783.3333333334</v>
      </c>
      <c r="BJ173" s="512">
        <f t="shared" si="16"/>
        <v>994133.33333333337</v>
      </c>
      <c r="BK173" s="512">
        <f t="shared" si="16"/>
        <v>984483.33333333337</v>
      </c>
      <c r="BL173" s="512">
        <f t="shared" si="16"/>
        <v>974833.33333333337</v>
      </c>
      <c r="BM173" s="512">
        <f t="shared" si="16"/>
        <v>965183.33333333337</v>
      </c>
      <c r="BN173" s="512">
        <f t="shared" si="16"/>
        <v>955533.33333333337</v>
      </c>
      <c r="BO173" s="512">
        <f t="shared" si="16"/>
        <v>945883.33333333337</v>
      </c>
      <c r="BP173" s="512">
        <f t="shared" si="16"/>
        <v>936233.33333333337</v>
      </c>
      <c r="BQ173" s="512">
        <f t="shared" si="16"/>
        <v>926583.33333333337</v>
      </c>
      <c r="BR173" s="512">
        <f t="shared" si="16"/>
        <v>916933.33333333337</v>
      </c>
      <c r="BS173" s="512">
        <f t="shared" si="16"/>
        <v>907283.33333333337</v>
      </c>
      <c r="BT173" s="512">
        <f t="shared" si="16"/>
        <v>546300</v>
      </c>
      <c r="BU173" s="512">
        <f t="shared" si="16"/>
        <v>510300</v>
      </c>
      <c r="BV173" s="512">
        <f t="shared" si="16"/>
        <v>474300</v>
      </c>
      <c r="BW173" s="512">
        <f t="shared" ref="BW173:BY173" si="17">SUM(BW101:BW172)</f>
        <v>447950</v>
      </c>
      <c r="BX173" s="512">
        <f t="shared" si="17"/>
        <v>421600</v>
      </c>
      <c r="BY173" s="512">
        <f t="shared" si="17"/>
        <v>395250</v>
      </c>
    </row>
    <row r="175" spans="7:77" x14ac:dyDescent="0.45">
      <c r="G175" s="504"/>
      <c r="H175" s="504">
        <v>43586</v>
      </c>
      <c r="I175" s="504"/>
      <c r="J175" s="504">
        <v>43617</v>
      </c>
      <c r="K175" s="504"/>
      <c r="L175" s="504">
        <v>43647</v>
      </c>
      <c r="M175" s="504">
        <v>43678</v>
      </c>
      <c r="N175" s="504">
        <v>43709</v>
      </c>
      <c r="O175" s="504">
        <v>43739</v>
      </c>
      <c r="P175" s="504">
        <v>43770</v>
      </c>
      <c r="Q175" s="504">
        <v>43800</v>
      </c>
      <c r="R175" s="504">
        <v>43831</v>
      </c>
      <c r="S175" s="504">
        <v>43862</v>
      </c>
      <c r="T175" s="504">
        <v>43891</v>
      </c>
      <c r="U175" s="504">
        <v>43922</v>
      </c>
      <c r="V175" s="504">
        <v>43952</v>
      </c>
      <c r="W175" s="504">
        <v>43983</v>
      </c>
      <c r="X175" s="504">
        <v>44013</v>
      </c>
      <c r="Y175" s="504">
        <v>44044</v>
      </c>
      <c r="Z175" s="504">
        <v>44075</v>
      </c>
      <c r="AA175" s="504">
        <v>44105</v>
      </c>
      <c r="AB175" s="504">
        <v>44136</v>
      </c>
      <c r="AC175" s="504">
        <v>44166</v>
      </c>
      <c r="AD175" s="504">
        <v>44197</v>
      </c>
      <c r="AE175" s="504">
        <v>44228</v>
      </c>
      <c r="AF175" s="504">
        <v>44256</v>
      </c>
      <c r="AG175" s="504">
        <v>44287</v>
      </c>
      <c r="AH175" s="504">
        <v>44317</v>
      </c>
      <c r="AI175" s="504">
        <v>44348</v>
      </c>
      <c r="AJ175" s="504">
        <v>44378</v>
      </c>
      <c r="AK175" s="504">
        <v>44409</v>
      </c>
      <c r="AL175" s="504">
        <v>44440</v>
      </c>
      <c r="AM175" s="504">
        <v>44470</v>
      </c>
      <c r="AN175" s="504">
        <v>44501</v>
      </c>
      <c r="AO175" s="504">
        <v>44531</v>
      </c>
      <c r="AP175" s="504">
        <v>44562</v>
      </c>
      <c r="AQ175" s="504">
        <v>44593</v>
      </c>
      <c r="AR175" s="504">
        <v>44621</v>
      </c>
      <c r="AS175" s="504">
        <v>44652</v>
      </c>
      <c r="AT175" s="504">
        <v>44682</v>
      </c>
      <c r="AU175" s="504">
        <v>44713</v>
      </c>
      <c r="AV175" s="504">
        <v>44743</v>
      </c>
      <c r="AW175" s="504">
        <v>44774</v>
      </c>
      <c r="AX175" s="504">
        <v>44805</v>
      </c>
      <c r="AY175" s="504">
        <v>44835</v>
      </c>
      <c r="AZ175" s="504">
        <v>44866</v>
      </c>
      <c r="BA175" s="504">
        <v>44896</v>
      </c>
      <c r="BB175" s="504">
        <v>44927</v>
      </c>
      <c r="BC175" s="504">
        <v>44958</v>
      </c>
      <c r="BD175" s="504">
        <v>44986</v>
      </c>
      <c r="BE175" s="504">
        <v>45017</v>
      </c>
      <c r="BF175" s="504">
        <v>45047</v>
      </c>
      <c r="BG175" s="504">
        <v>45078</v>
      </c>
      <c r="BH175" s="504">
        <v>45108</v>
      </c>
      <c r="BI175" s="504">
        <v>45139</v>
      </c>
      <c r="BJ175" s="504">
        <v>45170</v>
      </c>
      <c r="BK175" s="504">
        <v>45200</v>
      </c>
      <c r="BL175" s="504">
        <v>45231</v>
      </c>
      <c r="BM175" s="504">
        <v>45261</v>
      </c>
      <c r="BN175" s="504">
        <v>45292</v>
      </c>
      <c r="BO175" s="504">
        <v>45323</v>
      </c>
      <c r="BP175" s="504">
        <v>45352</v>
      </c>
      <c r="BQ175" s="504">
        <v>45383</v>
      </c>
      <c r="BR175" s="504">
        <v>45413</v>
      </c>
      <c r="BS175" s="504">
        <v>45444</v>
      </c>
      <c r="BT175" s="504">
        <v>45474</v>
      </c>
      <c r="BU175" s="504">
        <v>45505</v>
      </c>
      <c r="BV175" s="504">
        <v>45536</v>
      </c>
      <c r="BW175" s="504">
        <v>45566</v>
      </c>
      <c r="BX175" s="504">
        <v>45597</v>
      </c>
      <c r="BY175" s="504">
        <v>45627</v>
      </c>
    </row>
    <row r="176" spans="7:77" ht="15.75" x14ac:dyDescent="0.45">
      <c r="G176" s="506"/>
      <c r="H176" s="506">
        <f>+G35+H35-H88+H173</f>
        <v>3361037.8017174113</v>
      </c>
      <c r="I176" s="506"/>
      <c r="J176" s="506" t="e">
        <f>+I35+J35-J88+J173</f>
        <v>#VALUE!</v>
      </c>
      <c r="K176" s="506"/>
      <c r="L176" s="506" t="e">
        <f>+K35+L35-L88+L173</f>
        <v>#VALUE!</v>
      </c>
      <c r="M176" s="506" t="e">
        <f t="shared" ref="M176:BX176" si="18">+L176+M35-M88+M173</f>
        <v>#VALUE!</v>
      </c>
      <c r="N176" s="506" t="e">
        <f t="shared" si="18"/>
        <v>#VALUE!</v>
      </c>
      <c r="O176" s="506" t="e">
        <f t="shared" si="18"/>
        <v>#VALUE!</v>
      </c>
      <c r="P176" s="506" t="e">
        <f t="shared" si="18"/>
        <v>#VALUE!</v>
      </c>
      <c r="Q176" s="506" t="e">
        <f t="shared" si="18"/>
        <v>#VALUE!</v>
      </c>
      <c r="R176" s="506" t="e">
        <f t="shared" si="18"/>
        <v>#VALUE!</v>
      </c>
      <c r="S176" s="506" t="e">
        <f t="shared" si="18"/>
        <v>#VALUE!</v>
      </c>
      <c r="T176" s="506" t="e">
        <f t="shared" si="18"/>
        <v>#VALUE!</v>
      </c>
      <c r="U176" s="506" t="e">
        <f t="shared" si="18"/>
        <v>#VALUE!</v>
      </c>
      <c r="V176" s="506" t="e">
        <f t="shared" si="18"/>
        <v>#VALUE!</v>
      </c>
      <c r="W176" s="506" t="e">
        <f t="shared" si="18"/>
        <v>#VALUE!</v>
      </c>
      <c r="X176" s="506" t="e">
        <f t="shared" si="18"/>
        <v>#VALUE!</v>
      </c>
      <c r="Y176" s="506" t="e">
        <f t="shared" si="18"/>
        <v>#VALUE!</v>
      </c>
      <c r="Z176" s="506" t="e">
        <f t="shared" si="18"/>
        <v>#VALUE!</v>
      </c>
      <c r="AA176" s="506" t="e">
        <f t="shared" si="18"/>
        <v>#VALUE!</v>
      </c>
      <c r="AB176" s="506" t="e">
        <f t="shared" si="18"/>
        <v>#VALUE!</v>
      </c>
      <c r="AC176" s="506" t="e">
        <f t="shared" si="18"/>
        <v>#VALUE!</v>
      </c>
      <c r="AD176" s="506" t="e">
        <f t="shared" si="18"/>
        <v>#VALUE!</v>
      </c>
      <c r="AE176" s="506" t="e">
        <f t="shared" si="18"/>
        <v>#VALUE!</v>
      </c>
      <c r="AF176" s="506" t="e">
        <f t="shared" si="18"/>
        <v>#VALUE!</v>
      </c>
      <c r="AG176" s="506" t="e">
        <f t="shared" si="18"/>
        <v>#VALUE!</v>
      </c>
      <c r="AH176" s="506" t="e">
        <f t="shared" si="18"/>
        <v>#VALUE!</v>
      </c>
      <c r="AI176" s="506" t="e">
        <f t="shared" si="18"/>
        <v>#VALUE!</v>
      </c>
      <c r="AJ176" s="506" t="e">
        <f t="shared" si="18"/>
        <v>#VALUE!</v>
      </c>
      <c r="AK176" s="506" t="e">
        <f t="shared" si="18"/>
        <v>#VALUE!</v>
      </c>
      <c r="AL176" s="506" t="e">
        <f t="shared" si="18"/>
        <v>#VALUE!</v>
      </c>
      <c r="AM176" s="506" t="e">
        <f t="shared" si="18"/>
        <v>#VALUE!</v>
      </c>
      <c r="AN176" s="506" t="e">
        <f t="shared" si="18"/>
        <v>#VALUE!</v>
      </c>
      <c r="AO176" s="506" t="e">
        <f t="shared" si="18"/>
        <v>#VALUE!</v>
      </c>
      <c r="AP176" s="506" t="e">
        <f t="shared" si="18"/>
        <v>#VALUE!</v>
      </c>
      <c r="AQ176" s="506" t="e">
        <f t="shared" si="18"/>
        <v>#VALUE!</v>
      </c>
      <c r="AR176" s="506" t="e">
        <f t="shared" si="18"/>
        <v>#VALUE!</v>
      </c>
      <c r="AS176" s="506" t="e">
        <f t="shared" si="18"/>
        <v>#VALUE!</v>
      </c>
      <c r="AT176" s="506" t="e">
        <f t="shared" si="18"/>
        <v>#VALUE!</v>
      </c>
      <c r="AU176" s="506" t="e">
        <f t="shared" si="18"/>
        <v>#VALUE!</v>
      </c>
      <c r="AV176" s="506" t="e">
        <f t="shared" si="18"/>
        <v>#VALUE!</v>
      </c>
      <c r="AW176" s="506" t="e">
        <f t="shared" si="18"/>
        <v>#VALUE!</v>
      </c>
      <c r="AX176" s="506" t="e">
        <f t="shared" si="18"/>
        <v>#VALUE!</v>
      </c>
      <c r="AY176" s="506" t="e">
        <f t="shared" si="18"/>
        <v>#VALUE!</v>
      </c>
      <c r="AZ176" s="506" t="e">
        <f t="shared" si="18"/>
        <v>#VALUE!</v>
      </c>
      <c r="BA176" s="506" t="e">
        <f t="shared" si="18"/>
        <v>#VALUE!</v>
      </c>
      <c r="BB176" s="506" t="e">
        <f t="shared" si="18"/>
        <v>#VALUE!</v>
      </c>
      <c r="BC176" s="506" t="e">
        <f t="shared" si="18"/>
        <v>#VALUE!</v>
      </c>
      <c r="BD176" s="506" t="e">
        <f t="shared" si="18"/>
        <v>#VALUE!</v>
      </c>
      <c r="BE176" s="506" t="e">
        <f t="shared" si="18"/>
        <v>#VALUE!</v>
      </c>
      <c r="BF176" s="506" t="e">
        <f t="shared" si="18"/>
        <v>#VALUE!</v>
      </c>
      <c r="BG176" s="506" t="e">
        <f t="shared" si="18"/>
        <v>#VALUE!</v>
      </c>
      <c r="BH176" s="506" t="e">
        <f t="shared" si="18"/>
        <v>#VALUE!</v>
      </c>
      <c r="BI176" s="506" t="e">
        <f t="shared" si="18"/>
        <v>#VALUE!</v>
      </c>
      <c r="BJ176" s="506" t="e">
        <f t="shared" si="18"/>
        <v>#VALUE!</v>
      </c>
      <c r="BK176" s="506" t="e">
        <f t="shared" si="18"/>
        <v>#VALUE!</v>
      </c>
      <c r="BL176" s="506" t="e">
        <f t="shared" si="18"/>
        <v>#VALUE!</v>
      </c>
      <c r="BM176" s="506" t="e">
        <f t="shared" si="18"/>
        <v>#VALUE!</v>
      </c>
      <c r="BN176" s="506" t="e">
        <f t="shared" si="18"/>
        <v>#VALUE!</v>
      </c>
      <c r="BO176" s="506" t="e">
        <f t="shared" si="18"/>
        <v>#VALUE!</v>
      </c>
      <c r="BP176" s="506" t="e">
        <f t="shared" si="18"/>
        <v>#VALUE!</v>
      </c>
      <c r="BQ176" s="506" t="e">
        <f t="shared" si="18"/>
        <v>#VALUE!</v>
      </c>
      <c r="BR176" s="506" t="e">
        <f t="shared" si="18"/>
        <v>#VALUE!</v>
      </c>
      <c r="BS176" s="506" t="e">
        <f t="shared" si="18"/>
        <v>#VALUE!</v>
      </c>
      <c r="BT176" s="506" t="e">
        <f t="shared" si="18"/>
        <v>#VALUE!</v>
      </c>
      <c r="BU176" s="506" t="e">
        <f t="shared" si="18"/>
        <v>#VALUE!</v>
      </c>
      <c r="BV176" s="506" t="e">
        <f t="shared" si="18"/>
        <v>#VALUE!</v>
      </c>
      <c r="BW176" s="506" t="e">
        <f t="shared" si="18"/>
        <v>#VALUE!</v>
      </c>
      <c r="BX176" s="506" t="e">
        <f t="shared" si="18"/>
        <v>#VALUE!</v>
      </c>
      <c r="BY176" s="506" t="e">
        <f t="shared" ref="BY176" si="19">+BX176+BY35-BY88+BY173</f>
        <v>#VALUE!</v>
      </c>
    </row>
  </sheetData>
  <mergeCells count="1">
    <mergeCell ref="G47:G51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4D54F7372F6540BE24F7462DDB1028" ma:contentTypeVersion="11" ma:contentTypeDescription="Crear nuevo documento." ma:contentTypeScope="" ma:versionID="0849885c6590e639200034761763db21">
  <xsd:schema xmlns:xsd="http://www.w3.org/2001/XMLSchema" xmlns:xs="http://www.w3.org/2001/XMLSchema" xmlns:p="http://schemas.microsoft.com/office/2006/metadata/properties" xmlns:ns3="3b44f3ee-da37-4852-8c8c-c9ccd53b61b6" xmlns:ns4="beba0558-523e-4b50-9e66-0b6da4a8e754" targetNamespace="http://schemas.microsoft.com/office/2006/metadata/properties" ma:root="true" ma:fieldsID="d4400ead9e541dc37b53a38804a9d118" ns3:_="" ns4:_="">
    <xsd:import namespace="3b44f3ee-da37-4852-8c8c-c9ccd53b61b6"/>
    <xsd:import namespace="beba0558-523e-4b50-9e66-0b6da4a8e754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4f3ee-da37-4852-8c8c-c9ccd53b61b6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a0558-523e-4b50-9e66-0b6da4a8e7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260E8-40C5-4C14-A518-E3AB83E01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4f3ee-da37-4852-8c8c-c9ccd53b61b6"/>
    <ds:schemaRef ds:uri="beba0558-523e-4b50-9e66-0b6da4a8e7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AB3423-43E5-479F-B0D1-6178E8340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3E092-C2DC-4EF1-B69A-AB8687E7524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eba0558-523e-4b50-9e66-0b6da4a8e754"/>
    <ds:schemaRef ds:uri="http://purl.org/dc/elements/1.1/"/>
    <ds:schemaRef ds:uri="3b44f3ee-da37-4852-8c8c-c9ccd53b61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Tablero</vt:lpstr>
      <vt:lpstr>Tablero (2)</vt:lpstr>
      <vt:lpstr>Informe de Ventas</vt:lpstr>
      <vt:lpstr>Informe de Ventas (2)</vt:lpstr>
      <vt:lpstr>CASHFLOW</vt:lpstr>
      <vt:lpstr>CASHFLOW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Maidana</dc:creator>
  <cp:lastModifiedBy>Juan Elias Perez Bay</cp:lastModifiedBy>
  <dcterms:created xsi:type="dcterms:W3CDTF">2019-08-23T13:11:31Z</dcterms:created>
  <dcterms:modified xsi:type="dcterms:W3CDTF">2019-09-09T20:18:42Z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0x010100784D54F7372F6540BE24F7462DDB1028</vt:lpwstr>
  </property>
</Properties>
</file>